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680" yWindow="1300" windowWidth="20480" windowHeight="13760"/>
  </bookViews>
  <sheets>
    <sheet name="Worlds Largest Investors" sheetId="2" r:id="rId1"/>
    <sheet name="UK's largest" sheetId="1" r:id="rId2"/>
    <sheet name="UK FTSE 100" sheetId="3" r:id="rId3"/>
    <sheet name="FTSE weightings"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2" l="1"/>
  <c r="D7" i="4"/>
  <c r="E3" i="4"/>
  <c r="E5" i="4"/>
  <c r="E6" i="4"/>
  <c r="E8" i="4"/>
  <c r="E10" i="4"/>
  <c r="E12" i="4"/>
  <c r="E14" i="4"/>
  <c r="J3" i="2"/>
  <c r="D3" i="2"/>
  <c r="E7" i="2"/>
  <c r="F7" i="2"/>
  <c r="G7" i="2"/>
  <c r="H7" i="2"/>
  <c r="I7" i="2"/>
  <c r="J7" i="2"/>
  <c r="E8" i="2"/>
  <c r="F8" i="2"/>
  <c r="G8" i="2"/>
  <c r="H8" i="2"/>
  <c r="I8" i="2"/>
  <c r="J8" i="2"/>
  <c r="E9" i="2"/>
  <c r="F9" i="2"/>
  <c r="G9" i="2"/>
  <c r="H9" i="2"/>
  <c r="I9" i="2"/>
  <c r="J9" i="2"/>
  <c r="E10" i="2"/>
  <c r="F10" i="2"/>
  <c r="G10" i="2"/>
  <c r="H10" i="2"/>
  <c r="I10" i="2"/>
  <c r="J10" i="2"/>
  <c r="E11" i="2"/>
  <c r="F11" i="2"/>
  <c r="G11" i="2"/>
  <c r="H11" i="2"/>
  <c r="I11" i="2"/>
  <c r="J11" i="2"/>
  <c r="E12" i="2"/>
  <c r="F12" i="2"/>
  <c r="G12" i="2"/>
  <c r="H12" i="2"/>
  <c r="I12" i="2"/>
  <c r="J12" i="2"/>
  <c r="E13" i="2"/>
  <c r="F13" i="2"/>
  <c r="G13" i="2"/>
  <c r="H13" i="2"/>
  <c r="I13" i="2"/>
  <c r="J13" i="2"/>
  <c r="E14" i="2"/>
  <c r="F14" i="2"/>
  <c r="G14" i="2"/>
  <c r="H14" i="2"/>
  <c r="I14" i="2"/>
  <c r="J14" i="2"/>
  <c r="E15" i="2"/>
  <c r="F15" i="2"/>
  <c r="G15" i="2"/>
  <c r="H15" i="2"/>
  <c r="I15" i="2"/>
  <c r="J15" i="2"/>
  <c r="E16" i="2"/>
  <c r="F16" i="2"/>
  <c r="G16" i="2"/>
  <c r="H16" i="2"/>
  <c r="I16" i="2"/>
  <c r="J16" i="2"/>
  <c r="E17" i="2"/>
  <c r="F17" i="2"/>
  <c r="G17" i="2"/>
  <c r="H17" i="2"/>
  <c r="I17" i="2"/>
  <c r="J17" i="2"/>
  <c r="E18" i="2"/>
  <c r="F18" i="2"/>
  <c r="G18" i="2"/>
  <c r="H18" i="2"/>
  <c r="I18" i="2"/>
  <c r="J18" i="2"/>
  <c r="E19" i="2"/>
  <c r="F19" i="2"/>
  <c r="G19" i="2"/>
  <c r="H19" i="2"/>
  <c r="I19" i="2"/>
  <c r="J19" i="2"/>
  <c r="E20" i="2"/>
  <c r="F20" i="2"/>
  <c r="G20" i="2"/>
  <c r="H20" i="2"/>
  <c r="I20" i="2"/>
  <c r="J20" i="2"/>
  <c r="E21" i="2"/>
  <c r="F21" i="2"/>
  <c r="G21" i="2"/>
  <c r="H21" i="2"/>
  <c r="I21" i="2"/>
  <c r="J21" i="2"/>
  <c r="E22" i="2"/>
  <c r="F22" i="2"/>
  <c r="G22" i="2"/>
  <c r="H22" i="2"/>
  <c r="I22" i="2"/>
  <c r="J22" i="2"/>
  <c r="E23" i="2"/>
  <c r="F23" i="2"/>
  <c r="G23" i="2"/>
  <c r="H23" i="2"/>
  <c r="I23" i="2"/>
  <c r="J23" i="2"/>
  <c r="E24" i="2"/>
  <c r="F24" i="2"/>
  <c r="G24" i="2"/>
  <c r="H24" i="2"/>
  <c r="I24" i="2"/>
  <c r="J24" i="2"/>
  <c r="E25" i="2"/>
  <c r="F25" i="2"/>
  <c r="G25" i="2"/>
  <c r="H25" i="2"/>
  <c r="I25" i="2"/>
  <c r="J25" i="2"/>
  <c r="E26" i="2"/>
  <c r="F26" i="2"/>
  <c r="G26" i="2"/>
  <c r="H26" i="2"/>
  <c r="I26" i="2"/>
  <c r="J26" i="2"/>
  <c r="E27" i="2"/>
  <c r="F27" i="2"/>
  <c r="G27" i="2"/>
  <c r="H27" i="2"/>
  <c r="I27" i="2"/>
  <c r="J27" i="2"/>
  <c r="E28" i="2"/>
  <c r="F28" i="2"/>
  <c r="G28" i="2"/>
  <c r="H28" i="2"/>
  <c r="I28" i="2"/>
  <c r="J28" i="2"/>
  <c r="E29" i="2"/>
  <c r="F29" i="2"/>
  <c r="G29" i="2"/>
  <c r="H29" i="2"/>
  <c r="I29" i="2"/>
  <c r="J29" i="2"/>
  <c r="E30" i="2"/>
  <c r="F30" i="2"/>
  <c r="G30" i="2"/>
  <c r="H30" i="2"/>
  <c r="I30" i="2"/>
  <c r="J30" i="2"/>
  <c r="E31" i="2"/>
  <c r="F31" i="2"/>
  <c r="G31" i="2"/>
  <c r="H31" i="2"/>
  <c r="I31" i="2"/>
  <c r="J31" i="2"/>
  <c r="E32" i="2"/>
  <c r="F32" i="2"/>
  <c r="G32" i="2"/>
  <c r="H32" i="2"/>
  <c r="I32" i="2"/>
  <c r="J32" i="2"/>
  <c r="E33" i="2"/>
  <c r="F33" i="2"/>
  <c r="G33" i="2"/>
  <c r="H33" i="2"/>
  <c r="I33" i="2"/>
  <c r="J33" i="2"/>
  <c r="E34" i="2"/>
  <c r="F34" i="2"/>
  <c r="G34" i="2"/>
  <c r="H34" i="2"/>
  <c r="I34" i="2"/>
  <c r="J34" i="2"/>
  <c r="E35" i="2"/>
  <c r="F35" i="2"/>
  <c r="G35" i="2"/>
  <c r="H35" i="2"/>
  <c r="I35" i="2"/>
  <c r="J35" i="2"/>
  <c r="E36" i="2"/>
  <c r="F36" i="2"/>
  <c r="G36" i="2"/>
  <c r="H36" i="2"/>
  <c r="I36" i="2"/>
  <c r="J36" i="2"/>
  <c r="E37" i="2"/>
  <c r="F37" i="2"/>
  <c r="G37" i="2"/>
  <c r="H37" i="2"/>
  <c r="I37" i="2"/>
  <c r="J37" i="2"/>
  <c r="E38" i="2"/>
  <c r="F38" i="2"/>
  <c r="G38" i="2"/>
  <c r="H38" i="2"/>
  <c r="I38" i="2"/>
  <c r="J38" i="2"/>
  <c r="E39" i="2"/>
  <c r="F39" i="2"/>
  <c r="G39" i="2"/>
  <c r="H39" i="2"/>
  <c r="I39" i="2"/>
  <c r="J39" i="2"/>
  <c r="E40" i="2"/>
  <c r="F40" i="2"/>
  <c r="G40" i="2"/>
  <c r="H40" i="2"/>
  <c r="I40" i="2"/>
  <c r="J40" i="2"/>
  <c r="E41" i="2"/>
  <c r="F41" i="2"/>
  <c r="G41" i="2"/>
  <c r="H41" i="2"/>
  <c r="I41" i="2"/>
  <c r="J41" i="2"/>
  <c r="E42" i="2"/>
  <c r="F42" i="2"/>
  <c r="G42" i="2"/>
  <c r="H42" i="2"/>
  <c r="I42" i="2"/>
  <c r="J42" i="2"/>
  <c r="E43" i="2"/>
  <c r="F43" i="2"/>
  <c r="G43" i="2"/>
  <c r="H43" i="2"/>
  <c r="I43" i="2"/>
  <c r="J43" i="2"/>
  <c r="E44" i="2"/>
  <c r="F44" i="2"/>
  <c r="G44" i="2"/>
  <c r="H44" i="2"/>
  <c r="I44" i="2"/>
  <c r="J44" i="2"/>
  <c r="E45" i="2"/>
  <c r="F45" i="2"/>
  <c r="G45" i="2"/>
  <c r="H45" i="2"/>
  <c r="I45" i="2"/>
  <c r="J45" i="2"/>
  <c r="E46" i="2"/>
  <c r="F46" i="2"/>
  <c r="G46" i="2"/>
  <c r="H46" i="2"/>
  <c r="I46" i="2"/>
  <c r="J46" i="2"/>
  <c r="E47" i="2"/>
  <c r="F47" i="2"/>
  <c r="G47" i="2"/>
  <c r="H47" i="2"/>
  <c r="I47" i="2"/>
  <c r="J47" i="2"/>
  <c r="E48" i="2"/>
  <c r="F48" i="2"/>
  <c r="G48" i="2"/>
  <c r="H48" i="2"/>
  <c r="I48" i="2"/>
  <c r="J48" i="2"/>
  <c r="E49" i="2"/>
  <c r="F49" i="2"/>
  <c r="G49" i="2"/>
  <c r="H49" i="2"/>
  <c r="I49" i="2"/>
  <c r="J49" i="2"/>
  <c r="E50" i="2"/>
  <c r="F50" i="2"/>
  <c r="G50" i="2"/>
  <c r="H50" i="2"/>
  <c r="I50" i="2"/>
  <c r="J50" i="2"/>
  <c r="E51" i="2"/>
  <c r="F51" i="2"/>
  <c r="G51" i="2"/>
  <c r="H51" i="2"/>
  <c r="I51" i="2"/>
  <c r="J51" i="2"/>
  <c r="E52" i="2"/>
  <c r="F52" i="2"/>
  <c r="G52" i="2"/>
  <c r="H52" i="2"/>
  <c r="I52" i="2"/>
  <c r="J52" i="2"/>
  <c r="E53" i="2"/>
  <c r="F53" i="2"/>
  <c r="G53" i="2"/>
  <c r="H53" i="2"/>
  <c r="I53" i="2"/>
  <c r="J53" i="2"/>
  <c r="E54" i="2"/>
  <c r="F54" i="2"/>
  <c r="G54" i="2"/>
  <c r="H54" i="2"/>
  <c r="I54" i="2"/>
  <c r="J54" i="2"/>
  <c r="E55" i="2"/>
  <c r="F55" i="2"/>
  <c r="G55" i="2"/>
  <c r="H55" i="2"/>
  <c r="I55" i="2"/>
  <c r="J55" i="2"/>
  <c r="E56" i="2"/>
  <c r="F56" i="2"/>
  <c r="G56" i="2"/>
  <c r="H56" i="2"/>
  <c r="I56" i="2"/>
  <c r="J56" i="2"/>
  <c r="E58" i="2"/>
  <c r="G58" i="2"/>
  <c r="H58" i="2"/>
  <c r="J58" i="2"/>
  <c r="C5" i="1"/>
  <c r="J5" i="1"/>
  <c r="D5" i="1"/>
  <c r="F14" i="1"/>
  <c r="G14" i="1"/>
  <c r="H14" i="1"/>
  <c r="F15" i="1"/>
  <c r="G15" i="1"/>
  <c r="H15" i="1"/>
  <c r="F16" i="1"/>
  <c r="G16" i="1"/>
  <c r="H16" i="1"/>
  <c r="F17" i="1"/>
  <c r="G17" i="1"/>
  <c r="H17" i="1"/>
  <c r="F18" i="1"/>
  <c r="G18" i="1"/>
  <c r="H18" i="1"/>
  <c r="F19" i="1"/>
  <c r="G19" i="1"/>
  <c r="H19" i="1"/>
  <c r="F20" i="1"/>
  <c r="G20" i="1"/>
  <c r="H20" i="1"/>
  <c r="F21" i="1"/>
  <c r="G21" i="1"/>
  <c r="H21" i="1"/>
  <c r="F22" i="1"/>
  <c r="G22" i="1"/>
  <c r="H22" i="1"/>
  <c r="F23" i="1"/>
  <c r="G23" i="1"/>
  <c r="H23" i="1"/>
  <c r="F24" i="1"/>
  <c r="G24" i="1"/>
  <c r="H24" i="1"/>
  <c r="F25" i="1"/>
  <c r="G25" i="1"/>
  <c r="H25" i="1"/>
  <c r="F26" i="1"/>
  <c r="G26" i="1"/>
  <c r="H26" i="1"/>
  <c r="F28" i="1"/>
  <c r="H28" i="1"/>
  <c r="B6" i="3"/>
  <c r="C6" i="3"/>
  <c r="D6" i="3"/>
  <c r="C8" i="3"/>
  <c r="D8" i="3"/>
  <c r="E20" i="4"/>
  <c r="E22" i="4"/>
  <c r="E24" i="4"/>
  <c r="E26" i="4"/>
  <c r="E28" i="4"/>
  <c r="E30" i="4"/>
  <c r="E32" i="4"/>
  <c r="E34" i="4"/>
  <c r="E36" i="4"/>
  <c r="E38" i="4"/>
  <c r="E41" i="4"/>
</calcChain>
</file>

<file path=xl/comments1.xml><?xml version="1.0" encoding="utf-8"?>
<comments xmlns="http://schemas.openxmlformats.org/spreadsheetml/2006/main">
  <authors>
    <author>Kevin Parker</author>
  </authors>
  <commentList>
    <comment ref="E5" authorId="0">
      <text>
        <r>
          <rPr>
            <b/>
            <sz val="9"/>
            <color indexed="81"/>
            <rFont val="Arial"/>
          </rPr>
          <t>Kevin Parker:</t>
        </r>
        <r>
          <rPr>
            <sz val="9"/>
            <color indexed="81"/>
            <rFont val="Arial"/>
          </rPr>
          <t xml:space="preserve">
This assumes that each fund invests in a portfolio with similar average carbon footprint to FTSE 100</t>
        </r>
      </text>
    </comment>
    <comment ref="H5" authorId="0">
      <text>
        <r>
          <rPr>
            <b/>
            <sz val="9"/>
            <color indexed="81"/>
            <rFont val="Arial"/>
          </rPr>
          <t>Kevin Parker:</t>
        </r>
        <r>
          <rPr>
            <sz val="9"/>
            <color indexed="81"/>
            <rFont val="Arial"/>
          </rPr>
          <t xml:space="preserve">
This corrects CO2 footprint by comparing weighting Oil and Gas in fund with weighting in FTSE100. In FTSE 100, 18% of market cap produces 41% emissions</t>
        </r>
      </text>
    </comment>
  </commentList>
</comments>
</file>

<file path=xl/comments2.xml><?xml version="1.0" encoding="utf-8"?>
<comments xmlns="http://schemas.openxmlformats.org/spreadsheetml/2006/main">
  <authors>
    <author>Kevin Parker</author>
  </authors>
  <commentList>
    <comment ref="F12" authorId="0">
      <text>
        <r>
          <rPr>
            <b/>
            <sz val="9"/>
            <color indexed="81"/>
            <rFont val="Arial"/>
          </rPr>
          <t>Kevin Parker:</t>
        </r>
        <r>
          <rPr>
            <sz val="9"/>
            <color indexed="81"/>
            <rFont val="Arial"/>
          </rPr>
          <t xml:space="preserve">
This corrects CO2 footprint by comparing weighting Oil and Gas in fund with weighting in FTSE100. In FTSE 100, 18% of market cap produces 41% emissions</t>
        </r>
      </text>
    </comment>
  </commentList>
</comments>
</file>

<file path=xl/comments3.xml><?xml version="1.0" encoding="utf-8"?>
<comments xmlns="http://schemas.openxmlformats.org/spreadsheetml/2006/main">
  <authors>
    <author>Kevin Parker</author>
  </authors>
  <commentList>
    <comment ref="B6" authorId="0">
      <text>
        <r>
          <rPr>
            <b/>
            <sz val="9"/>
            <color indexed="81"/>
            <rFont val="Arial"/>
          </rPr>
          <t>Kevin Parker:</t>
        </r>
        <r>
          <rPr>
            <sz val="9"/>
            <color indexed="81"/>
            <rFont val="Arial"/>
          </rPr>
          <t xml:space="preserve">
data from Henderson/Trucost report 'The Carbon 100'</t>
        </r>
      </text>
    </comment>
    <comment ref="B8" authorId="0">
      <text>
        <r>
          <rPr>
            <b/>
            <sz val="9"/>
            <color indexed="81"/>
            <rFont val="Arial"/>
          </rPr>
          <t>Kevin Parker:</t>
        </r>
        <r>
          <rPr>
            <sz val="9"/>
            <color indexed="81"/>
            <rFont val="Arial"/>
          </rPr>
          <t xml:space="preserve">
data from Henderson/Trucost report 'The Carbon 100'</t>
        </r>
      </text>
    </comment>
  </commentList>
</comments>
</file>

<file path=xl/comments4.xml><?xml version="1.0" encoding="utf-8"?>
<comments xmlns="http://schemas.openxmlformats.org/spreadsheetml/2006/main">
  <authors>
    <author>Kevin Parker</author>
  </authors>
  <commentList>
    <comment ref="E3" authorId="0">
      <text>
        <r>
          <rPr>
            <b/>
            <sz val="9"/>
            <color indexed="81"/>
            <rFont val="Verdana"/>
          </rPr>
          <t>Kevin Parker:</t>
        </r>
        <r>
          <rPr>
            <sz val="9"/>
            <color indexed="81"/>
            <rFont val="Verdana"/>
          </rPr>
          <t xml:space="preserve">
Based on Telegraph quote - Shell and BP are 16% of total FTSE 100</t>
        </r>
      </text>
    </comment>
  </commentList>
</comments>
</file>

<file path=xl/sharedStrings.xml><?xml version="1.0" encoding="utf-8"?>
<sst xmlns="http://schemas.openxmlformats.org/spreadsheetml/2006/main" count="143" uniqueCount="103">
  <si>
    <t>(tonnes CO2e per £1m invested)</t>
  </si>
  <si>
    <t>(tonnes)</t>
  </si>
  <si>
    <t>Est FTSE Market Cap</t>
  </si>
  <si>
    <t>BP</t>
  </si>
  <si>
    <t>Shell</t>
  </si>
  <si>
    <t>Cairn</t>
  </si>
  <si>
    <t>BG Group</t>
  </si>
  <si>
    <t>Centrica</t>
  </si>
  <si>
    <t>Total weighting Oil and Gas</t>
  </si>
  <si>
    <t>Anglo American</t>
  </si>
  <si>
    <t>Antofagasta</t>
  </si>
  <si>
    <t>Rio Tinto Group [1]</t>
  </si>
  <si>
    <t>BHP Billiton [2]</t>
  </si>
  <si>
    <t>Johson Matthey</t>
  </si>
  <si>
    <t>Kazakhmys</t>
  </si>
  <si>
    <t>Lonmin</t>
  </si>
  <si>
    <t>Vedanta</t>
  </si>
  <si>
    <t>Xstrata</t>
  </si>
  <si>
    <t>Total weighting Mining</t>
  </si>
  <si>
    <t>Combined weighting</t>
  </si>
  <si>
    <t>Source : List FTSE 100 Wikipedia (October 2006)</t>
  </si>
  <si>
    <t>Market Cap</t>
  </si>
  <si>
    <t>Above, and Daily Telegraph shares and funds</t>
  </si>
  <si>
    <t>Oil/Gas weighting</t>
  </si>
  <si>
    <t>Expected CO2e</t>
  </si>
  <si>
    <t>ppm weight</t>
  </si>
  <si>
    <t>ppm in atmosphere(weight)</t>
  </si>
  <si>
    <t>Zero Oil footprint</t>
  </si>
  <si>
    <t>Oil &amp; Gas Footprint</t>
  </si>
  <si>
    <t>Average CO2 footprint of FTSE 100</t>
  </si>
  <si>
    <t>(tonnes pa)</t>
  </si>
  <si>
    <t>(increase pa)</t>
  </si>
  <si>
    <t xml:space="preserve">CapitalBridge produces equity ownership analysis using most recent publicly disclosed ownership positions from a variety of sources.  Monthly UK Share Register analysis, related 212 responses and RNS sourced information in the UK, SEC filings in the US, including quarterly 13(f) filings, made by US and other large Global equity investors, the latest available holdings of all Global Mutual Funds, and individual positions beyond that sourced from Global Exchanges, Company Web Sites and relevant news items.   </t>
  </si>
  <si>
    <t xml:space="preserve">Some of this public data is procured from FactSet, as well as other data providers to help properly value and benchmark this information.  Above and beyond this, CapitalBridge also serves hundreds of Corporate clients directly, with Real-Time equity ownership, sourced from direct contact with industry sources, analysis of nominees and DTC lists, issuing 212 notices and similar.  All of our ownership data regularly is scrubbed by a myriad of quality control filters to allow us to catch as many inconsistencies and errors as possible before reaching our clients.  CapitalBridge also Profiles all Global BuySide Institutions and Contacts as part of our one Integrated service. </t>
  </si>
  <si>
    <t xml:space="preserve">Overweight/Underweight refers to expected % of Portfolio, based on an Industry or Sector’s % of the overall Market being examined. Real case scenario:  Publishing is 1.46% of all UK equity.  Schroders has 2.64% of their UK equity in Publishing (March 29 2006).  Hence, they are Significantly Overweight Publishing in the UK. CapitalBridge tend to calculate the Weighting as Significantly Overweight, Overweight, Level, Underweight, or Significantly Underweight, based on these types of percentage differences.  </t>
  </si>
  <si>
    <t>Average CO2 footprint</t>
  </si>
  <si>
    <t>Total weight atmosphere</t>
  </si>
  <si>
    <t>Expected CO2e based on average</t>
  </si>
  <si>
    <t>ppm in atmosphere</t>
  </si>
  <si>
    <t>ppm/vol</t>
  </si>
  <si>
    <t>Totals</t>
  </si>
  <si>
    <t>Barclays Global Investors (US)</t>
  </si>
  <si>
    <t>Capital Research &amp; Management Company</t>
  </si>
  <si>
    <t>Fidelity Investments</t>
  </si>
  <si>
    <t>State Street Global Advisors</t>
  </si>
  <si>
    <t>CO2e tonnes</t>
  </si>
  <si>
    <t>Direct Co2e emissions of FTSE 100</t>
  </si>
  <si>
    <t>CO2 from combustion of output of BP, BHP, Xstrata Anglo American</t>
  </si>
  <si>
    <t>Wellington Management Company, LLP</t>
  </si>
  <si>
    <t>Vanguard Group</t>
  </si>
  <si>
    <t>AllianceBernstein, LP</t>
  </si>
  <si>
    <t>Barclays Global Investors (UK)</t>
  </si>
  <si>
    <t>Legal &amp; General Investment Management Ltd.</t>
  </si>
  <si>
    <t>Fidelity International Ltd.</t>
  </si>
  <si>
    <t>M&amp;G Investment Management Ltd.</t>
  </si>
  <si>
    <t>Northern Trust Company (The)</t>
  </si>
  <si>
    <t>TIAA-CREF Investment Management, Inc.</t>
  </si>
  <si>
    <t>Morley Fund Management Ltd.</t>
  </si>
  <si>
    <t>State Street Global Advisors Ltd.</t>
  </si>
  <si>
    <t>T. Rowe Price Associates, Inc.</t>
  </si>
  <si>
    <t>Merrill Lynch Investment Managers, Inc. (US)</t>
  </si>
  <si>
    <t>Columbia Management Advisors, LLC</t>
  </si>
  <si>
    <t>Schroder Investment Management Ltd.</t>
  </si>
  <si>
    <t>Mellon Bank Corporation</t>
  </si>
  <si>
    <t>Dodge &amp; Cox, Inc.</t>
  </si>
  <si>
    <t>Merrill Lynch Investment Managers (UK) Ltd.</t>
  </si>
  <si>
    <t>Threadneedle Asset Management Ltd.</t>
  </si>
  <si>
    <t>Neuberger Berman</t>
  </si>
  <si>
    <t>Scottish Widows Investment Partnership</t>
  </si>
  <si>
    <t>Kuwait Investment Authority (KIO)</t>
  </si>
  <si>
    <t>Capital Guardian Trust Company</t>
  </si>
  <si>
    <t>Barrow, Hanley, Mewhinney &amp; Strauss, Inc.</t>
  </si>
  <si>
    <t>Putnam Investments, LLC</t>
  </si>
  <si>
    <t>Fayez Sarofim &amp; Company</t>
  </si>
  <si>
    <t>JPMorgan Asset Management (UK) Limited</t>
  </si>
  <si>
    <t>JPMorgan Investment Management, Inc. (US)</t>
  </si>
  <si>
    <t>Crédit Agricole Asset Management (France) Ltd.</t>
  </si>
  <si>
    <t>JPMorgan Private Bank (US)</t>
  </si>
  <si>
    <t>Insight Investment Management Ltd.</t>
  </si>
  <si>
    <t>Davis Selected Advisors, LP</t>
  </si>
  <si>
    <t>Standard Life Investments (UK)</t>
  </si>
  <si>
    <t>AXA Investment Managers Paris</t>
  </si>
  <si>
    <t>Goldman Sachs Asset Management (US)</t>
  </si>
  <si>
    <t>F&amp;C Asset Management PLC</t>
  </si>
  <si>
    <t>MFS Investment Management</t>
  </si>
  <si>
    <t>Deutsche Bank Trust Company Americas</t>
  </si>
  <si>
    <t>OppenheimerFunds, Inc.</t>
  </si>
  <si>
    <t>Janus Capital Management, LLC</t>
  </si>
  <si>
    <t>Grantham, Mayo, Van Otterloo &amp; Company (GMO)</t>
  </si>
  <si>
    <t>IXIS Asset Management</t>
  </si>
  <si>
    <t>State Farm Investment Management Corporation</t>
  </si>
  <si>
    <t>Deutsche Investment Management Americas, Inc.</t>
  </si>
  <si>
    <t>Jarislowsky, Fraser Ltd.</t>
  </si>
  <si>
    <t>CAM North America, LLC</t>
  </si>
  <si>
    <t>firm</t>
  </si>
  <si>
    <t>owned £m</t>
  </si>
  <si>
    <t>global equity</t>
  </si>
  <si>
    <t xml:space="preserve"> owned £m</t>
  </si>
  <si>
    <t>%</t>
  </si>
  <si>
    <t>Oil &amp; Gas</t>
  </si>
  <si>
    <t>Weighting</t>
  </si>
  <si>
    <t>29th March 2006</t>
  </si>
  <si>
    <t>weight/vol conversion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</si>
</sst>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8" formatCode="_-&quot;£ &quot;* #,##0_-;\-&quot;£ &quot;* #,##0_-;_-&quot;£ &quot;* &quot;-&quot;_-;_-@_-"/>
    <numFmt numFmtId="169" formatCode="_-* #,##0_-;\-* #,##0_-;_-* &quot;-&quot;_-;_-@_-"/>
    <numFmt numFmtId="170" formatCode="_-&quot;£ &quot;* #,##0.00_-;\-&quot;£ &quot;* #,##0.00_-;_-&quot;£ &quot;* &quot;-&quot;??_-;_-@_-"/>
    <numFmt numFmtId="171" formatCode="_-* #,##0.00_-;\-* #,##0.00_-;_-* &quot;-&quot;??_-;_-@_-"/>
    <numFmt numFmtId="186" formatCode="#,##0.0"/>
    <numFmt numFmtId="189" formatCode="0.000"/>
  </numFmts>
  <fonts count="12" x14ac:knownFonts="1">
    <font>
      <sz val="10"/>
      <name val="Arial"/>
    </font>
    <font>
      <sz val="8"/>
      <name val="Arial"/>
    </font>
    <font>
      <b/>
      <sz val="10"/>
      <name val="Arial"/>
      <family val="2"/>
    </font>
    <font>
      <sz val="10"/>
      <color indexed="12"/>
      <name val="Arial"/>
    </font>
    <font>
      <sz val="9"/>
      <color indexed="81"/>
      <name val="Arial"/>
    </font>
    <font>
      <b/>
      <sz val="9"/>
      <color indexed="81"/>
      <name val="Arial"/>
    </font>
    <font>
      <sz val="10"/>
      <name val="Verdana"/>
    </font>
    <font>
      <u/>
      <sz val="10"/>
      <color indexed="61"/>
      <name val="Verdana"/>
    </font>
    <font>
      <u/>
      <sz val="10"/>
      <color indexed="12"/>
      <name val="Verdana"/>
    </font>
    <font>
      <sz val="8"/>
      <name val="Verdana"/>
    </font>
    <font>
      <b/>
      <sz val="9"/>
      <color indexed="81"/>
      <name val="Verdana"/>
    </font>
    <font>
      <sz val="9"/>
      <color indexed="81"/>
      <name val="Verdana"/>
    </font>
  </fonts>
  <fills count="5">
    <fill>
      <patternFill patternType="none"/>
    </fill>
    <fill>
      <patternFill patternType="gray125"/>
    </fill>
    <fill>
      <patternFill patternType="solid">
        <fgColor indexed="8"/>
        <bgColor indexed="64"/>
      </patternFill>
    </fill>
    <fill>
      <patternFill patternType="solid">
        <fgColor indexed="15"/>
        <bgColor indexed="64"/>
      </patternFill>
    </fill>
    <fill>
      <patternFill patternType="solid">
        <fgColor indexed="41"/>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36">
    <xf numFmtId="0" fontId="0" fillId="0" borderId="0" xfId="0"/>
    <xf numFmtId="186" fontId="0" fillId="0" borderId="0" xfId="0" applyNumberFormat="1"/>
    <xf numFmtId="2" fontId="0" fillId="0" borderId="0" xfId="0" applyNumberFormat="1"/>
    <xf numFmtId="0" fontId="2" fillId="0" borderId="0" xfId="0" applyFont="1"/>
    <xf numFmtId="186" fontId="2" fillId="0" borderId="0" xfId="0" applyNumberFormat="1" applyFont="1"/>
    <xf numFmtId="2" fontId="2" fillId="0" borderId="0" xfId="0" applyNumberFormat="1" applyFont="1"/>
    <xf numFmtId="0" fontId="0" fillId="2" borderId="0" xfId="0" applyFill="1"/>
    <xf numFmtId="1" fontId="2" fillId="0" borderId="0" xfId="0" applyNumberFormat="1" applyFont="1"/>
    <xf numFmtId="1" fontId="0" fillId="2" borderId="0" xfId="0" applyNumberFormat="1" applyFill="1"/>
    <xf numFmtId="1" fontId="0" fillId="0" borderId="0" xfId="0" applyNumberFormat="1"/>
    <xf numFmtId="1" fontId="3" fillId="0" borderId="0" xfId="0" applyNumberFormat="1" applyFont="1"/>
    <xf numFmtId="11" fontId="0" fillId="0" borderId="0" xfId="0" applyNumberFormat="1"/>
    <xf numFmtId="189" fontId="0" fillId="0" borderId="0" xfId="0" applyNumberFormat="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11" fontId="0" fillId="3" borderId="5" xfId="0" applyNumberFormat="1" applyFill="1" applyBorder="1"/>
    <xf numFmtId="0" fontId="0" fillId="3" borderId="6" xfId="0" applyFill="1" applyBorder="1"/>
    <xf numFmtId="0" fontId="6" fillId="0" borderId="0" xfId="1"/>
    <xf numFmtId="3" fontId="6" fillId="0" borderId="0" xfId="1" applyNumberFormat="1"/>
    <xf numFmtId="10" fontId="6" fillId="0" borderId="0" xfId="1" applyNumberFormat="1"/>
    <xf numFmtId="0" fontId="0" fillId="0" borderId="1" xfId="0" applyBorder="1"/>
    <xf numFmtId="0" fontId="0" fillId="0" borderId="3" xfId="0" applyBorder="1"/>
    <xf numFmtId="0" fontId="0" fillId="0" borderId="4" xfId="0" applyBorder="1"/>
    <xf numFmtId="0" fontId="0" fillId="0" borderId="6" xfId="0" applyBorder="1" applyAlignment="1">
      <alignment horizontal="left"/>
    </xf>
    <xf numFmtId="11" fontId="0" fillId="0" borderId="6" xfId="0" applyNumberFormat="1" applyBorder="1"/>
    <xf numFmtId="0" fontId="0" fillId="0" borderId="6" xfId="0" applyBorder="1"/>
    <xf numFmtId="2" fontId="0" fillId="0" borderId="6" xfId="0" applyNumberFormat="1" applyBorder="1"/>
    <xf numFmtId="0" fontId="0" fillId="0" borderId="7" xfId="0" applyBorder="1"/>
    <xf numFmtId="0" fontId="0" fillId="0" borderId="8" xfId="0" applyBorder="1"/>
    <xf numFmtId="2" fontId="0" fillId="0" borderId="8" xfId="0" applyNumberFormat="1" applyBorder="1"/>
    <xf numFmtId="0" fontId="0" fillId="4" borderId="0" xfId="0" applyFill="1"/>
    <xf numFmtId="11" fontId="0" fillId="4" borderId="0" xfId="0" applyNumberFormat="1" applyFill="1"/>
    <xf numFmtId="189" fontId="0" fillId="4" borderId="0" xfId="0" applyNumberFormat="1" applyFill="1"/>
  </cellXfs>
  <cellStyles count="2">
    <cellStyle name="Normal" xfId="0" builtinId="0"/>
    <cellStyle name="Normal_FTSE100 weightings.xls" xfId="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50327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50800</xdr:colOff>
      <xdr:row>3</xdr:row>
      <xdr:rowOff>63500</xdr:rowOff>
    </xdr:from>
    <xdr:to>
      <xdr:col>0</xdr:col>
      <xdr:colOff>1041400</xdr:colOff>
      <xdr:row>3</xdr:row>
      <xdr:rowOff>508000</xdr:rowOff>
    </xdr:to>
    <xdr:pic>
      <xdr:nvPicPr>
        <xdr:cNvPr id="2049" name="Picture 1" descr="Letter_bi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723900"/>
          <a:ext cx="9906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63500</xdr:rowOff>
    </xdr:from>
    <xdr:to>
      <xdr:col>0</xdr:col>
      <xdr:colOff>1181100</xdr:colOff>
      <xdr:row>0</xdr:row>
      <xdr:rowOff>495300</xdr:rowOff>
    </xdr:to>
    <xdr:pic>
      <xdr:nvPicPr>
        <xdr:cNvPr id="1026" name="Picture 2" descr="Letter_bi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3500"/>
          <a:ext cx="9906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65"/>
  <sheetViews>
    <sheetView tabSelected="1" topLeftCell="B1" workbookViewId="0">
      <selection activeCell="M17" sqref="M17"/>
    </sheetView>
  </sheetViews>
  <sheetFormatPr baseColWidth="10" defaultColWidth="8.83203125" defaultRowHeight="12" x14ac:dyDescent="0"/>
  <cols>
    <col min="1" max="1" width="41.1640625" customWidth="1"/>
    <col min="2" max="2" width="18.5" customWidth="1"/>
    <col min="3" max="3" width="19" customWidth="1"/>
    <col min="4" max="4" width="19.1640625" customWidth="1"/>
    <col min="5" max="5" width="13.5" customWidth="1"/>
    <col min="6" max="7" width="8.83203125" customWidth="1"/>
    <col min="8" max="8" width="12.6640625" customWidth="1"/>
    <col min="9" max="9" width="8.83203125" customWidth="1"/>
    <col min="10" max="10" width="11.1640625" customWidth="1"/>
  </cols>
  <sheetData>
    <row r="2" spans="1:10">
      <c r="A2" s="23" t="s">
        <v>29</v>
      </c>
      <c r="B2" s="24"/>
      <c r="C2" s="30" t="s">
        <v>27</v>
      </c>
      <c r="D2" s="30" t="s">
        <v>28</v>
      </c>
      <c r="E2" s="23" t="s">
        <v>36</v>
      </c>
      <c r="F2" s="24"/>
      <c r="G2" s="23" t="s">
        <v>102</v>
      </c>
      <c r="H2" s="24"/>
      <c r="I2" s="23" t="s">
        <v>23</v>
      </c>
      <c r="J2" s="24"/>
    </row>
    <row r="3" spans="1:10" ht="28" customHeight="1">
      <c r="A3" s="25" t="s">
        <v>0</v>
      </c>
      <c r="B3" s="26">
        <v>1138</v>
      </c>
      <c r="C3" s="31">
        <f>B3*(1-0.41)</f>
        <v>671.42000000000007</v>
      </c>
      <c r="D3" s="32">
        <f>B3*(41/J3)</f>
        <v>2551.5471490807872</v>
      </c>
      <c r="E3" s="25" t="s">
        <v>1</v>
      </c>
      <c r="F3" s="27">
        <v>5360000000000000</v>
      </c>
      <c r="G3" s="25"/>
      <c r="H3" s="28">
        <v>0.66666700000000001</v>
      </c>
      <c r="I3" s="25"/>
      <c r="J3" s="29">
        <f>'FTSE weightings'!E14*100</f>
        <v>18.286160229023739</v>
      </c>
    </row>
    <row r="4" spans="1:10" ht="28" customHeight="1">
      <c r="A4" s="3"/>
      <c r="B4" s="4" t="s">
        <v>99</v>
      </c>
      <c r="C4" s="4" t="s">
        <v>96</v>
      </c>
      <c r="D4" s="5" t="s">
        <v>98</v>
      </c>
    </row>
    <row r="5" spans="1:10">
      <c r="A5" s="3" t="s">
        <v>94</v>
      </c>
      <c r="B5" s="4" t="s">
        <v>95</v>
      </c>
      <c r="C5" s="4" t="s">
        <v>97</v>
      </c>
      <c r="D5" s="5" t="s">
        <v>99</v>
      </c>
      <c r="E5" t="s">
        <v>37</v>
      </c>
      <c r="F5" t="s">
        <v>26</v>
      </c>
      <c r="G5" t="s">
        <v>39</v>
      </c>
      <c r="H5" s="33" t="s">
        <v>24</v>
      </c>
      <c r="I5" s="33" t="s">
        <v>25</v>
      </c>
      <c r="J5" s="33" t="s">
        <v>39</v>
      </c>
    </row>
    <row r="6" spans="1:10">
      <c r="A6" s="6"/>
      <c r="B6" s="6"/>
      <c r="C6" s="6"/>
      <c r="D6" s="6"/>
      <c r="E6" t="s">
        <v>30</v>
      </c>
      <c r="G6" t="s">
        <v>31</v>
      </c>
      <c r="H6" s="33"/>
      <c r="I6" s="33"/>
      <c r="J6" t="s">
        <v>31</v>
      </c>
    </row>
    <row r="7" spans="1:10">
      <c r="A7" t="s">
        <v>41</v>
      </c>
      <c r="B7" s="1">
        <v>44930.8778960489</v>
      </c>
      <c r="C7" s="1">
        <v>748432.6891508</v>
      </c>
      <c r="D7" s="2">
        <v>6.0033289999999999</v>
      </c>
      <c r="E7" s="11">
        <f t="shared" ref="E7:E38" si="0">C7*$B$3</f>
        <v>851716400.25361037</v>
      </c>
      <c r="F7" s="12">
        <f t="shared" ref="F7:F38" si="1">E7/$F$3*1000000</f>
        <v>0.15890231348015119</v>
      </c>
      <c r="G7">
        <f t="shared" ref="G7:G38" si="2">F7*$H$3</f>
        <v>0.10593492862087195</v>
      </c>
      <c r="H7" s="34">
        <f>((C7-B7)*$C$3)+(B7*$D$3)</f>
        <v>586988439.51402557</v>
      </c>
      <c r="I7" s="35">
        <f t="shared" ref="I7:I38" si="3">H7/$F$3*1000000</f>
        <v>0.10951276856604954</v>
      </c>
      <c r="J7" s="33">
        <f t="shared" ref="J7:J38" si="4">I7*$H$3</f>
        <v>7.3008548881622545E-2</v>
      </c>
    </row>
    <row r="8" spans="1:10">
      <c r="A8" t="s">
        <v>42</v>
      </c>
      <c r="B8" s="1">
        <v>38561.279599374997</v>
      </c>
      <c r="C8" s="1">
        <v>706445.95273380005</v>
      </c>
      <c r="D8" s="2">
        <v>5.4584890000000001</v>
      </c>
      <c r="E8" s="11">
        <f t="shared" si="0"/>
        <v>803935494.21106446</v>
      </c>
      <c r="F8" s="12">
        <f t="shared" si="1"/>
        <v>0.14998796533788517</v>
      </c>
      <c r="G8">
        <f t="shared" si="2"/>
        <v>9.9992026887911895E-2</v>
      </c>
      <c r="H8" s="34">
        <f t="shared" ref="H8:H56" si="5">((C8-B8)*$C$3)+(B8*$D$3)</f>
        <v>546822050.26260805</v>
      </c>
      <c r="I8" s="35">
        <f t="shared" si="3"/>
        <v>0.10201903922809852</v>
      </c>
      <c r="J8" s="33">
        <f t="shared" si="4"/>
        <v>6.8012726825078751E-2</v>
      </c>
    </row>
    <row r="9" spans="1:10">
      <c r="A9" t="s">
        <v>43</v>
      </c>
      <c r="B9" s="1">
        <v>30863.4024774592</v>
      </c>
      <c r="C9" s="1">
        <v>698591.25032790005</v>
      </c>
      <c r="D9" s="2">
        <v>4.417948</v>
      </c>
      <c r="E9" s="11">
        <f t="shared" si="0"/>
        <v>794996842.87315023</v>
      </c>
      <c r="F9" s="12">
        <f t="shared" si="1"/>
        <v>0.14832030650618475</v>
      </c>
      <c r="G9">
        <f t="shared" si="2"/>
        <v>9.8880253777558672E-2</v>
      </c>
      <c r="H9" s="34">
        <f t="shared" si="5"/>
        <v>527075258.20603698</v>
      </c>
      <c r="I9" s="35">
        <f t="shared" si="3"/>
        <v>9.8334936232469583E-2</v>
      </c>
      <c r="J9" s="33">
        <f t="shared" si="4"/>
        <v>6.5556656933291796E-2</v>
      </c>
    </row>
    <row r="10" spans="1:10">
      <c r="A10" t="s">
        <v>44</v>
      </c>
      <c r="B10" s="1">
        <v>28527.264170102499</v>
      </c>
      <c r="C10" s="1">
        <v>480223.64078880002</v>
      </c>
      <c r="D10" s="2">
        <v>5.9404120000000002</v>
      </c>
      <c r="E10" s="11">
        <f t="shared" si="0"/>
        <v>546494503.21765447</v>
      </c>
      <c r="F10" s="12">
        <f t="shared" si="1"/>
        <v>0.10195792970478629</v>
      </c>
      <c r="G10">
        <f t="shared" si="2"/>
        <v>6.7971987122500757E-2</v>
      </c>
      <c r="H10" s="34">
        <f t="shared" si="5"/>
        <v>376066640.75362545</v>
      </c>
      <c r="I10" s="35">
        <f t="shared" si="3"/>
        <v>7.016168670776593E-2</v>
      </c>
      <c r="J10" s="33">
        <f t="shared" si="4"/>
        <v>4.6774481192406188E-2</v>
      </c>
    </row>
    <row r="11" spans="1:10">
      <c r="A11" t="s">
        <v>48</v>
      </c>
      <c r="B11" s="1">
        <v>24529.274045039001</v>
      </c>
      <c r="C11" s="1">
        <v>316983.61268110003</v>
      </c>
      <c r="D11" s="2">
        <v>7.7383410000000001</v>
      </c>
      <c r="E11" s="11">
        <f t="shared" si="0"/>
        <v>360727351.23109186</v>
      </c>
      <c r="F11" s="12">
        <f t="shared" si="1"/>
        <v>6.7299878961024601E-2</v>
      </c>
      <c r="G11">
        <f t="shared" si="2"/>
        <v>4.486660840730939E-2</v>
      </c>
      <c r="H11" s="34">
        <f t="shared" si="5"/>
        <v>258947291.30566472</v>
      </c>
      <c r="I11" s="35">
        <f t="shared" si="3"/>
        <v>4.8311061810758345E-2</v>
      </c>
      <c r="J11" s="33">
        <f t="shared" si="4"/>
        <v>3.2207390644192833E-2</v>
      </c>
    </row>
    <row r="12" spans="1:10">
      <c r="A12" t="s">
        <v>49</v>
      </c>
      <c r="B12" s="1">
        <v>20589.382947453101</v>
      </c>
      <c r="C12" s="1">
        <v>395292.16857869999</v>
      </c>
      <c r="D12" s="2">
        <v>5.2086490000000003</v>
      </c>
      <c r="E12" s="11">
        <f t="shared" si="0"/>
        <v>449842487.84256059</v>
      </c>
      <c r="F12" s="12">
        <f t="shared" si="1"/>
        <v>8.392583728405982E-2</v>
      </c>
      <c r="G12">
        <f t="shared" si="2"/>
        <v>5.5950586164652309E-2</v>
      </c>
      <c r="H12" s="34">
        <f t="shared" si="5"/>
        <v>304117725.68943834</v>
      </c>
      <c r="I12" s="35">
        <f t="shared" si="3"/>
        <v>5.6738381658477305E-2</v>
      </c>
      <c r="J12" s="33">
        <f t="shared" si="4"/>
        <v>3.782560668511209E-2</v>
      </c>
    </row>
    <row r="13" spans="1:10">
      <c r="A13" t="s">
        <v>50</v>
      </c>
      <c r="B13" s="1">
        <v>20475.8875047365</v>
      </c>
      <c r="C13" s="1">
        <v>311465.84942139999</v>
      </c>
      <c r="D13" s="2">
        <v>6.574039</v>
      </c>
      <c r="E13" s="11">
        <f t="shared" si="0"/>
        <v>354448136.64155322</v>
      </c>
      <c r="F13" s="12">
        <f t="shared" si="1"/>
        <v>6.6128383701782312E-2</v>
      </c>
      <c r="G13">
        <f t="shared" si="2"/>
        <v>4.408561117731611E-2</v>
      </c>
      <c r="H13" s="34">
        <f t="shared" si="5"/>
        <v>247621672.61769557</v>
      </c>
      <c r="I13" s="35">
        <f t="shared" si="3"/>
        <v>4.6198073249570065E-2</v>
      </c>
      <c r="J13" s="33">
        <f t="shared" si="4"/>
        <v>3.0798730899071126E-2</v>
      </c>
    </row>
    <row r="14" spans="1:10">
      <c r="A14" t="s">
        <v>51</v>
      </c>
      <c r="B14" s="1">
        <v>13886.5762677851</v>
      </c>
      <c r="C14" s="1">
        <v>130710.320175</v>
      </c>
      <c r="D14" s="2">
        <v>10.623932</v>
      </c>
      <c r="E14" s="11">
        <f t="shared" si="0"/>
        <v>148748344.35914999</v>
      </c>
      <c r="F14" s="12">
        <f t="shared" si="1"/>
        <v>2.7751556783423507E-2</v>
      </c>
      <c r="G14">
        <f t="shared" si="2"/>
        <v>1.8501047106134601E-2</v>
      </c>
      <c r="H14" s="34">
        <f t="shared" si="5"/>
        <v>113870052.22074223</v>
      </c>
      <c r="I14" s="35">
        <f t="shared" si="3"/>
        <v>2.1244412727750416E-2</v>
      </c>
      <c r="J14" s="33">
        <f t="shared" si="4"/>
        <v>1.4162948899971188E-2</v>
      </c>
    </row>
    <row r="15" spans="1:10">
      <c r="A15" t="s">
        <v>52</v>
      </c>
      <c r="B15" s="1">
        <v>13203.950674637001</v>
      </c>
      <c r="C15" s="1">
        <v>132007.6855081</v>
      </c>
      <c r="D15" s="2">
        <v>10.002409999999999</v>
      </c>
      <c r="E15" s="11">
        <f t="shared" si="0"/>
        <v>150224746.10821781</v>
      </c>
      <c r="F15" s="12">
        <f t="shared" si="1"/>
        <v>2.8027004870936158E-2</v>
      </c>
      <c r="G15">
        <f t="shared" si="2"/>
        <v>1.8684679256292396E-2</v>
      </c>
      <c r="H15" s="34">
        <f t="shared" si="5"/>
        <v>113457706.3423571</v>
      </c>
      <c r="I15" s="35">
        <f t="shared" si="3"/>
        <v>2.1167482526559162E-2</v>
      </c>
      <c r="J15" s="33">
        <f t="shared" si="4"/>
        <v>1.4111662073533617E-2</v>
      </c>
    </row>
    <row r="16" spans="1:10">
      <c r="A16" t="s">
        <v>53</v>
      </c>
      <c r="B16" s="1">
        <v>12227.5630911523</v>
      </c>
      <c r="C16" s="1">
        <v>130929.648377</v>
      </c>
      <c r="D16" s="2">
        <v>9.3390330000000006</v>
      </c>
      <c r="E16" s="11">
        <f t="shared" si="0"/>
        <v>148997939.853026</v>
      </c>
      <c r="F16" s="12">
        <f t="shared" si="1"/>
        <v>2.7798123106907838E-2</v>
      </c>
      <c r="G16">
        <f t="shared" si="2"/>
        <v>1.8532091337312928E-2</v>
      </c>
      <c r="H16" s="34">
        <f t="shared" si="5"/>
        <v>110898157.84805897</v>
      </c>
      <c r="I16" s="35">
        <f t="shared" si="3"/>
        <v>2.0689954822399062E-2</v>
      </c>
      <c r="J16" s="33">
        <f t="shared" si="4"/>
        <v>1.3793310111584316E-2</v>
      </c>
    </row>
    <row r="17" spans="1:10">
      <c r="A17" t="s">
        <v>54</v>
      </c>
      <c r="B17" s="1">
        <v>10844.8166990312</v>
      </c>
      <c r="C17" s="1">
        <v>82172.932969600006</v>
      </c>
      <c r="D17" s="2">
        <v>13.197552999999999</v>
      </c>
      <c r="E17" s="11">
        <f t="shared" si="0"/>
        <v>93512797.719404802</v>
      </c>
      <c r="F17" s="12">
        <f t="shared" si="1"/>
        <v>1.7446417484963582E-2</v>
      </c>
      <c r="G17">
        <f t="shared" si="2"/>
        <v>1.1630950805448216E-2</v>
      </c>
      <c r="H17" s="34">
        <f t="shared" si="5"/>
        <v>75562184.95710209</v>
      </c>
      <c r="I17" s="35">
        <f t="shared" si="3"/>
        <v>1.4097422566623524E-2</v>
      </c>
      <c r="J17" s="33">
        <f t="shared" si="4"/>
        <v>9.3982864102232049E-3</v>
      </c>
    </row>
    <row r="18" spans="1:10">
      <c r="A18" t="s">
        <v>55</v>
      </c>
      <c r="B18" s="1">
        <v>10595.431314859299</v>
      </c>
      <c r="C18" s="1">
        <v>190589.3202853</v>
      </c>
      <c r="D18" s="2">
        <v>5.5592990000000002</v>
      </c>
      <c r="E18" s="11">
        <f t="shared" si="0"/>
        <v>216890646.48467138</v>
      </c>
      <c r="F18" s="12">
        <f t="shared" si="1"/>
        <v>4.0464672851617797E-2</v>
      </c>
      <c r="G18">
        <f t="shared" si="2"/>
        <v>2.6976462055969482E-2</v>
      </c>
      <c r="H18" s="34">
        <f t="shared" si="5"/>
        <v>147886239.49724382</v>
      </c>
      <c r="I18" s="35">
        <f t="shared" si="3"/>
        <v>2.7590716324112655E-2</v>
      </c>
      <c r="J18" s="33">
        <f t="shared" si="4"/>
        <v>1.8393820079647211E-2</v>
      </c>
    </row>
    <row r="19" spans="1:10">
      <c r="A19" t="s">
        <v>56</v>
      </c>
      <c r="B19" s="1">
        <v>8886.2174885007298</v>
      </c>
      <c r="C19" s="1">
        <v>169724.94959850001</v>
      </c>
      <c r="D19" s="2">
        <v>5.2356569999999998</v>
      </c>
      <c r="E19" s="11">
        <f t="shared" si="0"/>
        <v>193146992.64309302</v>
      </c>
      <c r="F19" s="12">
        <f t="shared" si="1"/>
        <v>3.6034886687144219E-2</v>
      </c>
      <c r="G19">
        <f t="shared" si="2"/>
        <v>2.4023269803058377E-2</v>
      </c>
      <c r="H19" s="34">
        <f t="shared" si="5"/>
        <v>130663944.4121916</v>
      </c>
      <c r="I19" s="35">
        <f t="shared" si="3"/>
        <v>2.4377601569438731E-2</v>
      </c>
      <c r="J19" s="33">
        <f t="shared" si="4"/>
        <v>1.6251742505493012E-2</v>
      </c>
    </row>
    <row r="20" spans="1:10">
      <c r="A20" t="s">
        <v>57</v>
      </c>
      <c r="B20" s="1">
        <v>8733.0877787499994</v>
      </c>
      <c r="C20" s="1">
        <v>64101.683984000003</v>
      </c>
      <c r="D20" s="2">
        <v>13.623803000000001</v>
      </c>
      <c r="E20" s="11">
        <f t="shared" si="0"/>
        <v>72947716.373792008</v>
      </c>
      <c r="F20" s="12">
        <f t="shared" si="1"/>
        <v>1.3609648577200002E-2</v>
      </c>
      <c r="G20">
        <f t="shared" si="2"/>
        <v>9.0731035880161938E-3</v>
      </c>
      <c r="H20" s="34">
        <f t="shared" si="5"/>
        <v>59458468.08867079</v>
      </c>
      <c r="I20" s="35">
        <f t="shared" si="3"/>
        <v>1.1092997777737087E-2</v>
      </c>
      <c r="J20" s="33">
        <f t="shared" si="4"/>
        <v>7.3953355494906503E-3</v>
      </c>
    </row>
    <row r="21" spans="1:10">
      <c r="A21" t="s">
        <v>58</v>
      </c>
      <c r="B21" s="1">
        <v>8515.4179067382793</v>
      </c>
      <c r="C21" s="1">
        <v>53162.686209400003</v>
      </c>
      <c r="D21" s="2">
        <v>16.017658999999998</v>
      </c>
      <c r="E21" s="11">
        <f t="shared" si="0"/>
        <v>60499136.906297199</v>
      </c>
      <c r="F21" s="12">
        <f t="shared" si="1"/>
        <v>1.1287152407891269E-2</v>
      </c>
      <c r="G21">
        <f t="shared" si="2"/>
        <v>7.5247720343116489E-3</v>
      </c>
      <c r="H21" s="34">
        <f t="shared" si="5"/>
        <v>51704559.166942678</v>
      </c>
      <c r="I21" s="35">
        <f t="shared" si="3"/>
        <v>9.646372978907216E-3</v>
      </c>
      <c r="J21" s="33">
        <f t="shared" si="4"/>
        <v>6.4309185347291367E-3</v>
      </c>
    </row>
    <row r="22" spans="1:10">
      <c r="A22" t="s">
        <v>59</v>
      </c>
      <c r="B22" s="1">
        <v>8177.24871359179</v>
      </c>
      <c r="C22" s="1">
        <v>185764.73938010001</v>
      </c>
      <c r="D22" s="2">
        <v>4.4019380000000004</v>
      </c>
      <c r="E22" s="11">
        <f t="shared" si="0"/>
        <v>211400273.41455382</v>
      </c>
      <c r="F22" s="12">
        <f t="shared" si="1"/>
        <v>3.9440349517640638E-2</v>
      </c>
      <c r="G22">
        <f t="shared" si="2"/>
        <v>2.6293579491876932E-2</v>
      </c>
      <c r="H22" s="34">
        <f t="shared" si="5"/>
        <v>140100428.62579665</v>
      </c>
      <c r="I22" s="35">
        <f t="shared" si="3"/>
        <v>2.6138139668991912E-2</v>
      </c>
      <c r="J22" s="33">
        <f t="shared" si="4"/>
        <v>1.7425435158707831E-2</v>
      </c>
    </row>
    <row r="23" spans="1:10">
      <c r="A23" t="s">
        <v>60</v>
      </c>
      <c r="B23" s="1">
        <v>7869.3012643986003</v>
      </c>
      <c r="C23" s="1">
        <v>118028.4892193</v>
      </c>
      <c r="D23" s="2">
        <v>6.6672890000000002</v>
      </c>
      <c r="E23" s="11">
        <f t="shared" si="0"/>
        <v>134316420.73156339</v>
      </c>
      <c r="F23" s="12">
        <f t="shared" si="1"/>
        <v>2.505903371857526E-2</v>
      </c>
      <c r="G23">
        <f t="shared" si="2"/>
        <v>1.6706030832061413E-2</v>
      </c>
      <c r="H23" s="34">
        <f t="shared" si="5"/>
        <v>94041975.183113992</v>
      </c>
      <c r="I23" s="35">
        <f t="shared" si="3"/>
        <v>1.7545144623715297E-2</v>
      </c>
      <c r="J23" s="33">
        <f t="shared" si="4"/>
        <v>1.1696768930858406E-2</v>
      </c>
    </row>
    <row r="24" spans="1:10">
      <c r="A24" t="s">
        <v>61</v>
      </c>
      <c r="B24" s="1">
        <v>7681.0078135781196</v>
      </c>
      <c r="C24" s="1">
        <v>129699.523138</v>
      </c>
      <c r="D24" s="2">
        <v>5.9221550000000001</v>
      </c>
      <c r="E24" s="11">
        <f t="shared" si="0"/>
        <v>147598057.33104402</v>
      </c>
      <c r="F24" s="12">
        <f t="shared" si="1"/>
        <v>2.7536950994597763E-2</v>
      </c>
      <c r="G24">
        <f t="shared" si="2"/>
        <v>1.8357976508715505E-2</v>
      </c>
      <c r="H24" s="34">
        <f t="shared" si="5"/>
        <v>101524125.14792585</v>
      </c>
      <c r="I24" s="35">
        <f t="shared" si="3"/>
        <v>1.894106812461303E-2</v>
      </c>
      <c r="J24" s="33">
        <f t="shared" si="4"/>
        <v>1.2627385063431395E-2</v>
      </c>
    </row>
    <row r="25" spans="1:10">
      <c r="A25" t="s">
        <v>62</v>
      </c>
      <c r="B25" s="1">
        <v>7382.7453635429601</v>
      </c>
      <c r="C25" s="1">
        <v>84572.470872799997</v>
      </c>
      <c r="D25" s="2">
        <v>8.7294889999999992</v>
      </c>
      <c r="E25" s="11">
        <f t="shared" si="0"/>
        <v>96243471.853246391</v>
      </c>
      <c r="F25" s="12">
        <f t="shared" si="1"/>
        <v>1.7955871614411641E-2</v>
      </c>
      <c r="G25">
        <f t="shared" si="2"/>
        <v>1.1970587061564966E-2</v>
      </c>
      <c r="H25" s="34">
        <f t="shared" si="5"/>
        <v>70664148.386162817</v>
      </c>
      <c r="I25" s="35">
        <f t="shared" si="3"/>
        <v>1.3183609773537839E-2</v>
      </c>
      <c r="J25" s="33">
        <f t="shared" si="4"/>
        <v>8.7890775768951507E-3</v>
      </c>
    </row>
    <row r="26" spans="1:10">
      <c r="A26" t="s">
        <v>63</v>
      </c>
      <c r="B26" s="1">
        <v>7134.4223670443098</v>
      </c>
      <c r="C26" s="1">
        <v>112041.21883290001</v>
      </c>
      <c r="D26" s="2">
        <v>6.3676760000000003</v>
      </c>
      <c r="E26" s="11">
        <f t="shared" si="0"/>
        <v>127502907.03184021</v>
      </c>
      <c r="F26" s="12">
        <f t="shared" si="1"/>
        <v>2.3787855789522427E-2</v>
      </c>
      <c r="G26">
        <f t="shared" si="2"/>
        <v>1.5858578455633546E-2</v>
      </c>
      <c r="H26" s="34">
        <f t="shared" si="5"/>
        <v>88640336.334074944</v>
      </c>
      <c r="I26" s="35">
        <f t="shared" si="3"/>
        <v>1.6537376181730401E-2</v>
      </c>
      <c r="J26" s="33">
        <f t="shared" si="4"/>
        <v>1.1024922966945662E-2</v>
      </c>
    </row>
    <row r="27" spans="1:10">
      <c r="A27" t="s">
        <v>64</v>
      </c>
      <c r="B27" s="1">
        <v>7070.7798886562496</v>
      </c>
      <c r="C27" s="1">
        <v>112892.0563888</v>
      </c>
      <c r="D27" s="2">
        <v>6.2633099999999997</v>
      </c>
      <c r="E27" s="11">
        <f t="shared" si="0"/>
        <v>128471160.1704544</v>
      </c>
      <c r="F27" s="12">
        <f t="shared" si="1"/>
        <v>2.3968500031801194E-2</v>
      </c>
      <c r="G27">
        <f t="shared" si="2"/>
        <v>1.5979008010700808E-2</v>
      </c>
      <c r="H27" s="34">
        <f t="shared" si="5"/>
        <v>89091949.734405145</v>
      </c>
      <c r="I27" s="35">
        <f t="shared" si="3"/>
        <v>1.6621632413135287E-2</v>
      </c>
      <c r="J27" s="33">
        <f t="shared" si="4"/>
        <v>1.1081093815967663E-2</v>
      </c>
    </row>
    <row r="28" spans="1:10">
      <c r="A28" t="s">
        <v>65</v>
      </c>
      <c r="B28" s="1">
        <v>6930.4140209122897</v>
      </c>
      <c r="C28" s="1">
        <v>66533.839908399998</v>
      </c>
      <c r="D28" s="2">
        <v>10.416373999999999</v>
      </c>
      <c r="E28" s="11">
        <f t="shared" si="0"/>
        <v>75715509.815759197</v>
      </c>
      <c r="F28" s="12">
        <f t="shared" si="1"/>
        <v>1.4126027950701343E-2</v>
      </c>
      <c r="G28">
        <f t="shared" si="2"/>
        <v>9.4173566758102133E-3</v>
      </c>
      <c r="H28" s="34">
        <f t="shared" si="5"/>
        <v>57702210.34638527</v>
      </c>
      <c r="I28" s="35">
        <f t="shared" si="3"/>
        <v>1.0765337751191283E-2</v>
      </c>
      <c r="J28" s="33">
        <f t="shared" si="4"/>
        <v>7.1768954225734389E-3</v>
      </c>
    </row>
    <row r="29" spans="1:10">
      <c r="A29" t="s">
        <v>66</v>
      </c>
      <c r="B29" s="1">
        <v>6795.6292106562496</v>
      </c>
      <c r="C29" s="1">
        <v>50075.7872288</v>
      </c>
      <c r="D29" s="2">
        <v>13.570688000000001</v>
      </c>
      <c r="E29" s="11">
        <f t="shared" si="0"/>
        <v>56986245.866374403</v>
      </c>
      <c r="F29" s="12">
        <f t="shared" si="1"/>
        <v>1.0631762288502686E-2</v>
      </c>
      <c r="G29">
        <f t="shared" si="2"/>
        <v>7.0878450695892204E-3</v>
      </c>
      <c r="H29" s="34">
        <f t="shared" si="5"/>
        <v>46398532.035202153</v>
      </c>
      <c r="I29" s="35">
        <f t="shared" si="3"/>
        <v>8.6564425438809996E-3</v>
      </c>
      <c r="J29" s="33">
        <f t="shared" si="4"/>
        <v>5.7709645814015146E-3</v>
      </c>
    </row>
    <row r="30" spans="1:10">
      <c r="A30" t="s">
        <v>67</v>
      </c>
      <c r="B30" s="1">
        <v>6656.73771175</v>
      </c>
      <c r="C30" s="1">
        <v>75355.679443600005</v>
      </c>
      <c r="D30" s="2">
        <v>8.8337570000000003</v>
      </c>
      <c r="E30" s="11">
        <f t="shared" si="0"/>
        <v>85754763.206816807</v>
      </c>
      <c r="F30" s="12">
        <f t="shared" si="1"/>
        <v>1.5999022986346419E-2</v>
      </c>
      <c r="G30">
        <f t="shared" si="2"/>
        <v>1.0666020657238609E-2</v>
      </c>
      <c r="H30" s="34">
        <f t="shared" si="5"/>
        <v>63110823.588193014</v>
      </c>
      <c r="I30" s="35">
        <f t="shared" si="3"/>
        <v>1.1774407385856904E-2</v>
      </c>
      <c r="J30" s="33">
        <f t="shared" si="4"/>
        <v>7.8496088487070657E-3</v>
      </c>
    </row>
    <row r="31" spans="1:10">
      <c r="A31" t="s">
        <v>68</v>
      </c>
      <c r="B31" s="1">
        <v>6457.3141587031196</v>
      </c>
      <c r="C31" s="1">
        <v>46668.780841100001</v>
      </c>
      <c r="D31" s="2">
        <v>13.836474000000001</v>
      </c>
      <c r="E31" s="11">
        <f t="shared" si="0"/>
        <v>53109072.597171798</v>
      </c>
      <c r="F31" s="12">
        <f t="shared" si="1"/>
        <v>9.9084090666365296E-3</v>
      </c>
      <c r="G31">
        <f t="shared" si="2"/>
        <v>6.6056093472273755E-3</v>
      </c>
      <c r="H31" s="34">
        <f t="shared" si="5"/>
        <v>43474924.492252864</v>
      </c>
      <c r="I31" s="35">
        <f t="shared" si="3"/>
        <v>8.1109933754203098E-3</v>
      </c>
      <c r="J31" s="33">
        <f t="shared" si="4"/>
        <v>5.4073316206113319E-3</v>
      </c>
    </row>
    <row r="32" spans="1:10">
      <c r="A32" t="s">
        <v>69</v>
      </c>
      <c r="B32" s="1">
        <v>6126.6109839999999</v>
      </c>
      <c r="C32" s="1">
        <v>13040.4977327</v>
      </c>
      <c r="D32" s="2">
        <v>46.981419000000002</v>
      </c>
      <c r="E32" s="11">
        <f t="shared" si="0"/>
        <v>14840086.419812599</v>
      </c>
      <c r="F32" s="12">
        <f t="shared" si="1"/>
        <v>2.7686728395172758E-3</v>
      </c>
      <c r="G32">
        <f t="shared" si="2"/>
        <v>1.8457828159024637E-3</v>
      </c>
      <c r="H32" s="34">
        <f t="shared" si="5"/>
        <v>20274458.630564392</v>
      </c>
      <c r="I32" s="35">
        <f t="shared" si="3"/>
        <v>3.7825482519709686E-3</v>
      </c>
      <c r="J32" s="33">
        <f t="shared" si="4"/>
        <v>2.5217000954967299E-3</v>
      </c>
    </row>
    <row r="33" spans="1:10">
      <c r="A33" t="s">
        <v>70</v>
      </c>
      <c r="B33" s="1">
        <v>6037.0435926855398</v>
      </c>
      <c r="C33" s="1">
        <v>154230.9781681</v>
      </c>
      <c r="D33" s="2">
        <v>3.9142869999999998</v>
      </c>
      <c r="E33" s="11">
        <f t="shared" si="0"/>
        <v>175514853.15529782</v>
      </c>
      <c r="F33" s="12">
        <f t="shared" si="1"/>
        <v>3.2745308424495863E-2</v>
      </c>
      <c r="G33">
        <f t="shared" si="2"/>
        <v>2.1830216531433383E-2</v>
      </c>
      <c r="H33" s="34">
        <f t="shared" si="5"/>
        <v>114904172.92041801</v>
      </c>
      <c r="I33" s="35">
        <f t="shared" si="3"/>
        <v>2.1437345694107837E-2</v>
      </c>
      <c r="J33" s="33">
        <f t="shared" si="4"/>
        <v>1.4291570941853789E-2</v>
      </c>
    </row>
    <row r="34" spans="1:10">
      <c r="A34" t="s">
        <v>71</v>
      </c>
      <c r="B34" s="1">
        <v>5974.5063479999999</v>
      </c>
      <c r="C34" s="1">
        <v>56819.706537400001</v>
      </c>
      <c r="D34" s="2">
        <v>10.514849</v>
      </c>
      <c r="E34" s="11">
        <f t="shared" si="0"/>
        <v>64660826.039561205</v>
      </c>
      <c r="F34" s="12">
        <f t="shared" si="1"/>
        <v>1.206358694767933E-2</v>
      </c>
      <c r="G34">
        <f t="shared" si="2"/>
        <v>8.0423953196485359E-3</v>
      </c>
      <c r="H34" s="34">
        <f t="shared" si="5"/>
        <v>49382718.950571418</v>
      </c>
      <c r="I34" s="35">
        <f t="shared" si="3"/>
        <v>9.2131938340618315E-3</v>
      </c>
      <c r="J34" s="33">
        <f t="shared" si="4"/>
        <v>6.1421322937724992E-3</v>
      </c>
    </row>
    <row r="35" spans="1:10">
      <c r="A35" t="s">
        <v>72</v>
      </c>
      <c r="B35" s="1">
        <v>5955.8924701802898</v>
      </c>
      <c r="C35" s="1">
        <v>112200.5780316</v>
      </c>
      <c r="D35" s="2">
        <v>5.3082539999999998</v>
      </c>
      <c r="E35" s="11">
        <f t="shared" si="0"/>
        <v>127684257.79996081</v>
      </c>
      <c r="F35" s="12">
        <f t="shared" si="1"/>
        <v>2.3821689888052392E-2</v>
      </c>
      <c r="G35">
        <f t="shared" si="2"/>
        <v>1.5881134532598224E-2</v>
      </c>
      <c r="H35" s="34">
        <f t="shared" si="5"/>
        <v>86531547.232168689</v>
      </c>
      <c r="I35" s="35">
        <f t="shared" si="3"/>
        <v>1.6143945379135948E-2</v>
      </c>
      <c r="J35" s="33">
        <f t="shared" si="4"/>
        <v>1.0762635634072426E-2</v>
      </c>
    </row>
    <row r="36" spans="1:10">
      <c r="A36" t="s">
        <v>73</v>
      </c>
      <c r="B36" s="1">
        <v>5924.1938303750003</v>
      </c>
      <c r="C36" s="1">
        <v>30316.295266599998</v>
      </c>
      <c r="D36" s="2">
        <v>19.541284999999998</v>
      </c>
      <c r="E36" s="11">
        <f t="shared" si="0"/>
        <v>34499944.013390794</v>
      </c>
      <c r="F36" s="12">
        <f t="shared" si="1"/>
        <v>6.4365567189161935E-3</v>
      </c>
      <c r="G36">
        <f t="shared" si="2"/>
        <v>4.2910399581297023E-3</v>
      </c>
      <c r="H36" s="34">
        <f t="shared" si="5"/>
        <v>31493204.62480551</v>
      </c>
      <c r="I36" s="35">
        <f t="shared" si="3"/>
        <v>5.875597877762222E-3</v>
      </c>
      <c r="J36" s="33">
        <f t="shared" si="4"/>
        <v>3.9170672103741077E-3</v>
      </c>
    </row>
    <row r="37" spans="1:10">
      <c r="A37" t="s">
        <v>74</v>
      </c>
      <c r="B37" s="1">
        <v>5785.23551799707</v>
      </c>
      <c r="C37" s="1">
        <v>78980.621259099993</v>
      </c>
      <c r="D37" s="2">
        <v>7.3248790000000001</v>
      </c>
      <c r="E37" s="11">
        <f t="shared" si="0"/>
        <v>89879946.992855787</v>
      </c>
      <c r="F37" s="12">
        <f t="shared" si="1"/>
        <v>1.6768646827025332E-2</v>
      </c>
      <c r="G37">
        <f t="shared" si="2"/>
        <v>1.1179103474232496E-2</v>
      </c>
      <c r="H37" s="34">
        <f t="shared" si="5"/>
        <v>63906147.086997658</v>
      </c>
      <c r="I37" s="35">
        <f t="shared" si="3"/>
        <v>1.1922788635633891E-2</v>
      </c>
      <c r="J37" s="33">
        <f t="shared" si="4"/>
        <v>7.9485297313521396E-3</v>
      </c>
    </row>
    <row r="38" spans="1:10">
      <c r="A38" t="s">
        <v>75</v>
      </c>
      <c r="B38" s="1">
        <v>5662.15873519873</v>
      </c>
      <c r="C38" s="1">
        <v>113381.16496920001</v>
      </c>
      <c r="D38" s="2">
        <v>4.9939140000000002</v>
      </c>
      <c r="E38" s="11">
        <f t="shared" si="0"/>
        <v>129027765.7349496</v>
      </c>
      <c r="F38" s="12">
        <f t="shared" si="1"/>
        <v>2.4072344353535374E-2</v>
      </c>
      <c r="G38">
        <f t="shared" si="2"/>
        <v>1.6048237593138368E-2</v>
      </c>
      <c r="H38" s="34">
        <f t="shared" si="5"/>
        <v>86771960.144072339</v>
      </c>
      <c r="I38" s="35">
        <f t="shared" si="3"/>
        <v>1.6188798534341853E-2</v>
      </c>
      <c r="J38" s="33">
        <f t="shared" si="4"/>
        <v>1.0792537752494081E-2</v>
      </c>
    </row>
    <row r="39" spans="1:10">
      <c r="A39" t="s">
        <v>76</v>
      </c>
      <c r="B39" s="1">
        <v>5432.6367337943002</v>
      </c>
      <c r="C39" s="1">
        <v>49561.196582500001</v>
      </c>
      <c r="D39" s="2">
        <v>10.961472000000001</v>
      </c>
      <c r="E39" s="11">
        <f t="shared" ref="E39:E56" si="6">C39*$B$3</f>
        <v>56400641.710885003</v>
      </c>
      <c r="F39" s="12">
        <f t="shared" ref="F39:F70" si="7">E39/$F$3*1000000</f>
        <v>1.052250778188153E-2</v>
      </c>
      <c r="G39">
        <f t="shared" ref="G39:G70" si="8">F39*$H$3</f>
        <v>7.0150086954236142E-3</v>
      </c>
      <c r="H39" s="34">
        <f t="shared" si="5"/>
        <v>43490426.423722394</v>
      </c>
      <c r="I39" s="35">
        <f t="shared" ref="I39:I70" si="9">H39/$F$3*1000000</f>
        <v>8.1138855268138785E-3</v>
      </c>
      <c r="J39" s="33">
        <f t="shared" ref="J39:J70" si="10">I39*$H$3</f>
        <v>5.4092597225044283E-3</v>
      </c>
    </row>
    <row r="40" spans="1:10">
      <c r="A40" t="s">
        <v>77</v>
      </c>
      <c r="B40" s="1">
        <v>5247.5223980312503</v>
      </c>
      <c r="C40" s="1">
        <v>31228.194466699999</v>
      </c>
      <c r="D40" s="2">
        <v>16.803795999999998</v>
      </c>
      <c r="E40" s="11">
        <f t="shared" si="6"/>
        <v>35537685.303104602</v>
      </c>
      <c r="F40" s="12">
        <f t="shared" si="7"/>
        <v>6.6301651684896644E-3</v>
      </c>
      <c r="G40">
        <f t="shared" si="8"/>
        <v>4.4201123223814994E-3</v>
      </c>
      <c r="H40" s="34">
        <f t="shared" si="5"/>
        <v>30833243.654779784</v>
      </c>
      <c r="I40" s="35">
        <f t="shared" si="9"/>
        <v>5.7524708311156312E-3</v>
      </c>
      <c r="J40" s="33">
        <f t="shared" si="10"/>
        <v>3.8349824715673644E-3</v>
      </c>
    </row>
    <row r="41" spans="1:10">
      <c r="A41" t="s">
        <v>78</v>
      </c>
      <c r="B41" s="1">
        <v>5241.0483443749999</v>
      </c>
      <c r="C41" s="1">
        <v>42013.879319</v>
      </c>
      <c r="D41" s="2">
        <v>12.474564000000001</v>
      </c>
      <c r="E41" s="11">
        <f t="shared" si="6"/>
        <v>47811794.665022001</v>
      </c>
      <c r="F41" s="12">
        <f t="shared" si="7"/>
        <v>8.9201109449667908E-3</v>
      </c>
      <c r="G41">
        <f t="shared" si="8"/>
        <v>5.9467436033481752E-3</v>
      </c>
      <c r="H41" s="34">
        <f t="shared" si="5"/>
        <v>38062796.13426733</v>
      </c>
      <c r="I41" s="35">
        <f t="shared" si="9"/>
        <v>7.1012679354976356E-3</v>
      </c>
      <c r="J41" s="33">
        <f t="shared" si="10"/>
        <v>4.7341809907544023E-3</v>
      </c>
    </row>
    <row r="42" spans="1:10">
      <c r="A42" t="s">
        <v>79</v>
      </c>
      <c r="B42" s="1">
        <v>5175.1950710000001</v>
      </c>
      <c r="C42" s="1">
        <v>74224.725454700005</v>
      </c>
      <c r="D42" s="2">
        <v>6.9723329999999999</v>
      </c>
      <c r="E42" s="11">
        <f t="shared" si="6"/>
        <v>84467737.567448601</v>
      </c>
      <c r="F42" s="12">
        <f t="shared" si="7"/>
        <v>1.5758906262583694E-2</v>
      </c>
      <c r="G42">
        <f t="shared" si="8"/>
        <v>1.0505942761357884E-2</v>
      </c>
      <c r="H42" s="34">
        <f t="shared" si="5"/>
        <v>59565989.919570856</v>
      </c>
      <c r="I42" s="35">
        <f t="shared" si="9"/>
        <v>1.1113057820815458E-2</v>
      </c>
      <c r="J42" s="33">
        <f t="shared" si="10"/>
        <v>7.4087089182295791E-3</v>
      </c>
    </row>
    <row r="43" spans="1:10">
      <c r="A43" t="s">
        <v>80</v>
      </c>
      <c r="B43" s="1">
        <v>5084.9374206093698</v>
      </c>
      <c r="C43" s="1">
        <v>57176.786691900001</v>
      </c>
      <c r="D43" s="2">
        <v>8.8933590000000002</v>
      </c>
      <c r="E43" s="11">
        <f t="shared" si="6"/>
        <v>65067183.255382203</v>
      </c>
      <c r="F43" s="12">
        <f t="shared" si="7"/>
        <v>1.2139399861078769E-2</v>
      </c>
      <c r="G43">
        <f t="shared" si="8"/>
        <v>8.0929372871858009E-3</v>
      </c>
      <c r="H43" s="34">
        <f t="shared" si="5"/>
        <v>47949967.016540013</v>
      </c>
      <c r="I43" s="35">
        <f t="shared" si="9"/>
        <v>8.9458893687574658E-3</v>
      </c>
      <c r="J43" s="33">
        <f t="shared" si="10"/>
        <v>5.9639292278014337E-3</v>
      </c>
    </row>
    <row r="44" spans="1:10">
      <c r="A44" t="s">
        <v>81</v>
      </c>
      <c r="B44" s="1">
        <v>4876.8426142816797</v>
      </c>
      <c r="C44" s="1">
        <v>36244.136068500004</v>
      </c>
      <c r="D44" s="2">
        <v>13.455534999999999</v>
      </c>
      <c r="E44" s="11">
        <f t="shared" si="6"/>
        <v>41245826.845953003</v>
      </c>
      <c r="F44" s="12">
        <f t="shared" si="7"/>
        <v>7.6951169488718284E-3</v>
      </c>
      <c r="G44">
        <f t="shared" si="8"/>
        <v>5.130080530953535E-3</v>
      </c>
      <c r="H44" s="34">
        <f t="shared" si="5"/>
        <v>33504122.040017381</v>
      </c>
      <c r="I44" s="35">
        <f t="shared" si="9"/>
        <v>6.2507690373166756E-3</v>
      </c>
      <c r="J44" s="33">
        <f t="shared" si="10"/>
        <v>4.1671814418007963E-3</v>
      </c>
    </row>
    <row r="45" spans="1:10">
      <c r="A45" t="s">
        <v>82</v>
      </c>
      <c r="B45" s="1">
        <v>4768.0323231250004</v>
      </c>
      <c r="C45" s="1">
        <v>127014.3722448</v>
      </c>
      <c r="D45" s="2">
        <v>3.7539310000000001</v>
      </c>
      <c r="E45" s="11">
        <f t="shared" si="6"/>
        <v>144542355.61458242</v>
      </c>
      <c r="F45" s="12">
        <f t="shared" si="7"/>
        <v>2.6966857390780301E-2</v>
      </c>
      <c r="G45">
        <f t="shared" si="8"/>
        <v>1.7977913916139333E-2</v>
      </c>
      <c r="H45" s="34">
        <f t="shared" si="5"/>
        <v>94244496.831005678</v>
      </c>
      <c r="I45" s="35">
        <f t="shared" si="9"/>
        <v>1.7582928513247328E-2</v>
      </c>
      <c r="J45" s="33">
        <f t="shared" si="10"/>
        <v>1.1721958203141057E-2</v>
      </c>
    </row>
    <row r="46" spans="1:10">
      <c r="A46" t="s">
        <v>83</v>
      </c>
      <c r="B46" s="1">
        <v>4727.9028697018502</v>
      </c>
      <c r="C46" s="1">
        <v>49057.479218799999</v>
      </c>
      <c r="D46" s="2">
        <v>9.6374759999999995</v>
      </c>
      <c r="E46" s="11">
        <f t="shared" si="6"/>
        <v>55827411.350994401</v>
      </c>
      <c r="F46" s="12">
        <f t="shared" si="7"/>
        <v>1.0415561819215375E-2</v>
      </c>
      <c r="G46">
        <f t="shared" si="8"/>
        <v>6.9437113513308559E-3</v>
      </c>
      <c r="H46" s="34">
        <f t="shared" si="5"/>
        <v>41827231.240630113</v>
      </c>
      <c r="I46" s="35">
        <f t="shared" si="9"/>
        <v>7.803587918028005E-3</v>
      </c>
      <c r="J46" s="33">
        <f t="shared" si="10"/>
        <v>5.2023945465479761E-3</v>
      </c>
    </row>
    <row r="47" spans="1:10">
      <c r="A47" t="s">
        <v>84</v>
      </c>
      <c r="B47" s="1">
        <v>4688.4640424999998</v>
      </c>
      <c r="C47" s="1">
        <v>101042.67745849999</v>
      </c>
      <c r="D47" s="2">
        <v>4.6400819999999996</v>
      </c>
      <c r="E47" s="11">
        <f t="shared" si="6"/>
        <v>114986566.94777299</v>
      </c>
      <c r="F47" s="12">
        <f t="shared" si="7"/>
        <v>2.1452717714136753E-2</v>
      </c>
      <c r="G47">
        <f t="shared" si="8"/>
        <v>1.4301818960330406E-2</v>
      </c>
      <c r="H47" s="34">
        <f t="shared" si="5"/>
        <v>76656983.032979384</v>
      </c>
      <c r="I47" s="35">
        <f t="shared" si="9"/>
        <v>1.430167593898869E-2</v>
      </c>
      <c r="J47" s="33">
        <f t="shared" si="10"/>
        <v>9.5344553932177733E-3</v>
      </c>
    </row>
    <row r="48" spans="1:10">
      <c r="A48" t="s">
        <v>85</v>
      </c>
      <c r="B48" s="1">
        <v>4645.6714115244104</v>
      </c>
      <c r="C48" s="1">
        <v>87622.6961668</v>
      </c>
      <c r="D48" s="2">
        <v>5.3019040000000004</v>
      </c>
      <c r="E48" s="11">
        <f t="shared" si="6"/>
        <v>99714628.237818405</v>
      </c>
      <c r="F48" s="12">
        <f t="shared" si="7"/>
        <v>1.8603475417503432E-2</v>
      </c>
      <c r="G48">
        <f t="shared" si="8"/>
        <v>1.240232314616076E-2</v>
      </c>
      <c r="H48" s="34">
        <f t="shared" si="5"/>
        <v>67566083.606828362</v>
      </c>
      <c r="I48" s="35">
        <f t="shared" si="9"/>
        <v>1.2605612613214245E-2</v>
      </c>
      <c r="J48" s="33">
        <f t="shared" si="10"/>
        <v>8.4037459440137012E-3</v>
      </c>
    </row>
    <row r="49" spans="1:10">
      <c r="A49" t="s">
        <v>86</v>
      </c>
      <c r="B49" s="1">
        <v>4475.78435228125</v>
      </c>
      <c r="C49" s="1">
        <v>106214.84372220001</v>
      </c>
      <c r="D49" s="2">
        <v>4.2138970000000002</v>
      </c>
      <c r="E49" s="11">
        <f t="shared" si="6"/>
        <v>120872492.15586361</v>
      </c>
      <c r="F49" s="12">
        <f t="shared" si="7"/>
        <v>2.2550838088780525E-2</v>
      </c>
      <c r="G49">
        <f t="shared" si="8"/>
        <v>1.5033899576133046E-2</v>
      </c>
      <c r="H49" s="34">
        <f t="shared" si="5"/>
        <v>79729814.046114475</v>
      </c>
      <c r="I49" s="35">
        <f t="shared" si="9"/>
        <v>1.4874965307110908E-2</v>
      </c>
      <c r="J49" s="33">
        <f t="shared" si="10"/>
        <v>9.9166484963957077E-3</v>
      </c>
    </row>
    <row r="50" spans="1:10">
      <c r="A50" t="s">
        <v>87</v>
      </c>
      <c r="B50" s="1">
        <v>4406.1491348925701</v>
      </c>
      <c r="C50" s="1">
        <v>76628.684765900005</v>
      </c>
      <c r="D50" s="2">
        <v>5.7499989999999999</v>
      </c>
      <c r="E50" s="11">
        <f t="shared" si="6"/>
        <v>87203443.26359421</v>
      </c>
      <c r="F50" s="12">
        <f t="shared" si="7"/>
        <v>1.6269299116342204E-2</v>
      </c>
      <c r="G50">
        <f t="shared" si="8"/>
        <v>1.0846204833994509E-2</v>
      </c>
      <c r="H50" s="34">
        <f t="shared" si="5"/>
        <v>59734152.136930928</v>
      </c>
      <c r="I50" s="35">
        <f t="shared" si="9"/>
        <v>1.1144431368830398E-2</v>
      </c>
      <c r="J50" s="33">
        <f t="shared" si="10"/>
        <v>7.4296246273640549E-3</v>
      </c>
    </row>
    <row r="51" spans="1:10">
      <c r="A51" t="s">
        <v>88</v>
      </c>
      <c r="B51" s="1">
        <v>4403.8905576757797</v>
      </c>
      <c r="C51" s="1">
        <v>68146.385497199997</v>
      </c>
      <c r="D51" s="2">
        <v>6.4623970000000002</v>
      </c>
      <c r="E51" s="11">
        <f t="shared" si="6"/>
        <v>77550586.695813596</v>
      </c>
      <c r="F51" s="12">
        <f t="shared" si="7"/>
        <v>1.4468393040263731E-2</v>
      </c>
      <c r="G51">
        <f t="shared" si="8"/>
        <v>9.6456001829735016E-3</v>
      </c>
      <c r="H51" s="34">
        <f t="shared" si="5"/>
        <v>54034720.349596791</v>
      </c>
      <c r="I51" s="35">
        <f t="shared" si="9"/>
        <v>1.0081104542835222E-2</v>
      </c>
      <c r="J51" s="33">
        <f t="shared" si="10"/>
        <v>6.7207397222583285E-3</v>
      </c>
    </row>
    <row r="52" spans="1:10">
      <c r="A52" t="s">
        <v>89</v>
      </c>
      <c r="B52" s="1">
        <v>4362.2472782375398</v>
      </c>
      <c r="C52" s="1">
        <v>41844.933966500001</v>
      </c>
      <c r="D52" s="2">
        <v>10.424791000000001</v>
      </c>
      <c r="E52" s="11">
        <f t="shared" si="6"/>
        <v>47619534.853877001</v>
      </c>
      <c r="F52" s="12">
        <f t="shared" si="7"/>
        <v>8.8842415772158595E-3</v>
      </c>
      <c r="G52">
        <f t="shared" si="8"/>
        <v>5.9228306795577655E-3</v>
      </c>
      <c r="H52" s="34">
        <f t="shared" si="5"/>
        <v>36297105.102605604</v>
      </c>
      <c r="I52" s="35">
        <f t="shared" si="9"/>
        <v>6.77184796690403E-3</v>
      </c>
      <c r="J52" s="33">
        <f t="shared" si="10"/>
        <v>4.514567568552009E-3</v>
      </c>
    </row>
    <row r="53" spans="1:10">
      <c r="A53" t="s">
        <v>90</v>
      </c>
      <c r="B53" s="1">
        <v>4275.5440920000001</v>
      </c>
      <c r="C53" s="1">
        <v>47824.484883800003</v>
      </c>
      <c r="D53" s="2">
        <v>8.9400729999999999</v>
      </c>
      <c r="E53" s="11">
        <f t="shared" si="6"/>
        <v>54424263.797764406</v>
      </c>
      <c r="F53" s="12">
        <f t="shared" si="7"/>
        <v>1.0153780559284405E-2</v>
      </c>
      <c r="G53">
        <f t="shared" si="8"/>
        <v>6.7691904241164559E-3</v>
      </c>
      <c r="H53" s="34">
        <f t="shared" si="5"/>
        <v>40148882.165142171</v>
      </c>
      <c r="I53" s="35">
        <f t="shared" si="9"/>
        <v>7.4904630905116001E-3</v>
      </c>
      <c r="J53" s="33">
        <f t="shared" si="10"/>
        <v>4.993644557162097E-3</v>
      </c>
    </row>
    <row r="54" spans="1:10">
      <c r="A54" t="s">
        <v>91</v>
      </c>
      <c r="B54" s="1">
        <v>4204.7113960781198</v>
      </c>
      <c r="C54" s="1">
        <v>54994.157404199999</v>
      </c>
      <c r="D54" s="2">
        <v>7.6457420000000003</v>
      </c>
      <c r="E54" s="11">
        <f t="shared" si="6"/>
        <v>62583351.125979602</v>
      </c>
      <c r="F54" s="12">
        <f t="shared" si="7"/>
        <v>1.1675998344399179E-2</v>
      </c>
      <c r="G54">
        <f t="shared" si="8"/>
        <v>7.7840027882655673E-3</v>
      </c>
      <c r="H54" s="34">
        <f t="shared" si="5"/>
        <v>44829569.21414382</v>
      </c>
      <c r="I54" s="35">
        <f t="shared" si="9"/>
        <v>8.3637255996536972E-3</v>
      </c>
      <c r="J54" s="33">
        <f t="shared" si="10"/>
        <v>5.5758198543443315E-3</v>
      </c>
    </row>
    <row r="55" spans="1:10">
      <c r="A55" t="s">
        <v>92</v>
      </c>
      <c r="B55" s="1">
        <v>4107.7415160624996</v>
      </c>
      <c r="C55" s="1">
        <v>31726.9757149</v>
      </c>
      <c r="D55" s="2">
        <v>12.947157000000001</v>
      </c>
      <c r="E55" s="11">
        <f t="shared" si="6"/>
        <v>36105298.363556199</v>
      </c>
      <c r="F55" s="12">
        <f t="shared" si="7"/>
        <v>6.7360631275291414E-3</v>
      </c>
      <c r="G55">
        <f t="shared" si="8"/>
        <v>4.4907109970404703E-3</v>
      </c>
      <c r="H55" s="34">
        <f t="shared" si="5"/>
        <v>29025202.380253538</v>
      </c>
      <c r="I55" s="35">
        <f t="shared" si="9"/>
        <v>5.4151496978084961E-3</v>
      </c>
      <c r="J55" s="33">
        <f t="shared" si="10"/>
        <v>3.6101016035888969E-3</v>
      </c>
    </row>
    <row r="56" spans="1:10">
      <c r="A56" t="s">
        <v>93</v>
      </c>
      <c r="B56" s="1">
        <v>4014.8138452846001</v>
      </c>
      <c r="C56" s="1">
        <v>114336.5496349</v>
      </c>
      <c r="D56" s="2">
        <v>3.5114000000000001</v>
      </c>
      <c r="E56" s="11">
        <f t="shared" si="6"/>
        <v>130114993.4845162</v>
      </c>
      <c r="F56" s="12">
        <f t="shared" si="7"/>
        <v>2.4275185351588846E-2</v>
      </c>
      <c r="G56">
        <f t="shared" si="8"/>
        <v>1.618346499278768E-2</v>
      </c>
      <c r="H56" s="34">
        <f t="shared" si="5"/>
        <v>84316206.664889574</v>
      </c>
      <c r="I56" s="35">
        <f t="shared" si="9"/>
        <v>1.5730635571807757E-2</v>
      </c>
      <c r="J56" s="33">
        <f t="shared" si="10"/>
        <v>1.0487095624750363E-2</v>
      </c>
    </row>
    <row r="57" spans="1:10">
      <c r="B57" s="1"/>
      <c r="C57" s="1"/>
      <c r="D57" s="2"/>
      <c r="H57" s="33"/>
      <c r="I57" s="33"/>
      <c r="J57" s="33"/>
    </row>
    <row r="58" spans="1:10">
      <c r="B58" s="1"/>
      <c r="C58" s="1"/>
      <c r="D58" s="2" t="s">
        <v>40</v>
      </c>
      <c r="E58" s="11">
        <f>SUM(E7:E57)</f>
        <v>8362410894.1329212</v>
      </c>
      <c r="G58">
        <f>SUM(G7:G57)</f>
        <v>1.0401013775296477</v>
      </c>
      <c r="H58" s="34">
        <f>SUM(H7:H57)</f>
        <v>5860971046.3055334</v>
      </c>
      <c r="I58" s="33"/>
      <c r="J58" s="33">
        <f>SUM(J7:J57)</f>
        <v>0.72897686278495721</v>
      </c>
    </row>
    <row r="63" spans="1:10">
      <c r="A63" t="s">
        <v>32</v>
      </c>
    </row>
    <row r="64" spans="1:10">
      <c r="A64" t="s">
        <v>33</v>
      </c>
    </row>
    <row r="65" spans="1:1">
      <c r="A65" t="s">
        <v>34</v>
      </c>
    </row>
  </sheetData>
  <phoneticPr fontId="1" type="noConversion"/>
  <pageMargins left="0.75" right="0.75" top="1" bottom="1" header="0.5" footer="0.5"/>
  <pageSetup paperSize="0"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workbookViewId="0">
      <selection activeCell="J28" sqref="J28"/>
    </sheetView>
  </sheetViews>
  <sheetFormatPr baseColWidth="10" defaultColWidth="8.83203125" defaultRowHeight="12" x14ac:dyDescent="0"/>
  <cols>
    <col min="1" max="1" width="44" bestFit="1" customWidth="1"/>
    <col min="2" max="2" width="10.5" style="1" bestFit="1" customWidth="1"/>
    <col min="3" max="3" width="12.83203125" style="1" bestFit="1" customWidth="1"/>
    <col min="4" max="4" width="9.5" style="2" bestFit="1" customWidth="1"/>
    <col min="5" max="5" width="10.33203125" style="9" bestFit="1" customWidth="1"/>
    <col min="6" max="6" width="14.5" customWidth="1"/>
    <col min="7" max="7" width="12.6640625" customWidth="1"/>
    <col min="8" max="8" width="17.83203125" customWidth="1"/>
  </cols>
  <sheetData>
    <row r="1" spans="1:10" s="3" customFormat="1" ht="42" customHeight="1">
      <c r="E1" s="7"/>
    </row>
    <row r="2" spans="1:10" s="3" customFormat="1"/>
    <row r="3" spans="1:10" s="3" customFormat="1" ht="1.5" customHeight="1"/>
    <row r="4" spans="1:10">
      <c r="A4" s="23" t="s">
        <v>29</v>
      </c>
      <c r="B4" s="24"/>
      <c r="C4" s="30" t="s">
        <v>27</v>
      </c>
      <c r="D4" s="30" t="s">
        <v>28</v>
      </c>
      <c r="E4" s="23" t="s">
        <v>36</v>
      </c>
      <c r="F4" s="24"/>
      <c r="G4" s="23" t="s">
        <v>102</v>
      </c>
      <c r="H4" s="24"/>
      <c r="I4" s="23" t="s">
        <v>23</v>
      </c>
      <c r="J4" s="24"/>
    </row>
    <row r="5" spans="1:10">
      <c r="A5" s="25" t="s">
        <v>0</v>
      </c>
      <c r="B5" s="26">
        <v>1138</v>
      </c>
      <c r="C5" s="31">
        <f>B5*(1-0.41)</f>
        <v>671.42000000000007</v>
      </c>
      <c r="D5" s="32">
        <f>B5*(41/J5)</f>
        <v>2551.5471490807872</v>
      </c>
      <c r="E5" s="25" t="s">
        <v>1</v>
      </c>
      <c r="F5" s="27">
        <v>5360000000000000</v>
      </c>
      <c r="G5" s="25"/>
      <c r="H5" s="28">
        <v>0.66666700000000001</v>
      </c>
      <c r="I5" s="25"/>
      <c r="J5" s="29">
        <f>'FTSE weightings'!$E$14*100</f>
        <v>18.286160229023739</v>
      </c>
    </row>
    <row r="11" spans="1:10">
      <c r="B11" s="4" t="s">
        <v>99</v>
      </c>
      <c r="C11" s="4" t="s">
        <v>96</v>
      </c>
      <c r="D11" s="5" t="s">
        <v>98</v>
      </c>
    </row>
    <row r="12" spans="1:10">
      <c r="A12" s="3" t="s">
        <v>94</v>
      </c>
      <c r="B12" s="4" t="s">
        <v>95</v>
      </c>
      <c r="C12" s="4" t="s">
        <v>97</v>
      </c>
      <c r="D12" s="5" t="s">
        <v>99</v>
      </c>
      <c r="E12" s="7" t="s">
        <v>100</v>
      </c>
      <c r="F12" s="33" t="s">
        <v>24</v>
      </c>
      <c r="G12" s="33" t="s">
        <v>25</v>
      </c>
      <c r="H12" s="33" t="s">
        <v>39</v>
      </c>
    </row>
    <row r="13" spans="1:10">
      <c r="A13" s="6"/>
      <c r="B13" s="6"/>
      <c r="C13" s="6"/>
      <c r="D13" s="6"/>
      <c r="E13" s="8"/>
      <c r="F13" s="3"/>
    </row>
    <row r="14" spans="1:10">
      <c r="A14" t="s">
        <v>41</v>
      </c>
      <c r="B14" s="1">
        <v>44930.8778960489</v>
      </c>
      <c r="C14" s="1">
        <v>748432.6891508</v>
      </c>
      <c r="D14" s="2">
        <v>6.0033289999999999</v>
      </c>
      <c r="E14" s="9">
        <v>100.05540000000001</v>
      </c>
      <c r="F14" s="34">
        <f>((C14-B14)*$C$5)+(B14*$D$5)</f>
        <v>586988439.51402557</v>
      </c>
      <c r="G14" s="35">
        <f>F14/$F$5*1000000</f>
        <v>0.10951276856604954</v>
      </c>
      <c r="H14" s="35">
        <f>G14*$H$5</f>
        <v>7.3008548881622545E-2</v>
      </c>
    </row>
    <row r="15" spans="1:10">
      <c r="A15" t="s">
        <v>51</v>
      </c>
      <c r="B15" s="1">
        <v>13886.5762677851</v>
      </c>
      <c r="C15" s="1">
        <v>130710.320175</v>
      </c>
      <c r="D15" s="2">
        <v>10.623932</v>
      </c>
      <c r="E15" s="10">
        <v>177.06549999999999</v>
      </c>
      <c r="F15" s="34">
        <f t="shared" ref="F15:F26" si="0">((C15-B15)*$C$5)+(B15*$D$5)</f>
        <v>113870052.22074223</v>
      </c>
      <c r="G15" s="35">
        <f t="shared" ref="G15:G26" si="1">F15/$F$5*1000000</f>
        <v>2.1244412727750416E-2</v>
      </c>
      <c r="H15" s="35">
        <f t="shared" ref="H15:H26" si="2">G15*$H$5</f>
        <v>1.4162948899971188E-2</v>
      </c>
    </row>
    <row r="16" spans="1:10">
      <c r="A16" t="s">
        <v>52</v>
      </c>
      <c r="B16" s="1">
        <v>13203.950674637001</v>
      </c>
      <c r="C16" s="1">
        <v>132007.6855081</v>
      </c>
      <c r="D16" s="2">
        <v>10.002409999999999</v>
      </c>
      <c r="E16" s="10">
        <v>166.70679999999999</v>
      </c>
      <c r="F16" s="34">
        <f t="shared" si="0"/>
        <v>113457706.3423571</v>
      </c>
      <c r="G16" s="35">
        <f t="shared" si="1"/>
        <v>2.1167482526559162E-2</v>
      </c>
      <c r="H16" s="35">
        <f t="shared" si="2"/>
        <v>1.4111662073533617E-2</v>
      </c>
    </row>
    <row r="17" spans="1:8">
      <c r="A17" t="s">
        <v>54</v>
      </c>
      <c r="B17" s="1">
        <v>10844.8166990312</v>
      </c>
      <c r="C17" s="1">
        <v>82172.932969600006</v>
      </c>
      <c r="D17" s="2">
        <v>13.197552999999999</v>
      </c>
      <c r="E17" s="10">
        <v>219.95920000000001</v>
      </c>
      <c r="F17" s="34">
        <f t="shared" si="0"/>
        <v>75562184.95710209</v>
      </c>
      <c r="G17" s="35">
        <f t="shared" si="1"/>
        <v>1.4097422566623524E-2</v>
      </c>
      <c r="H17" s="35">
        <f t="shared" si="2"/>
        <v>9.3982864102232049E-3</v>
      </c>
    </row>
    <row r="18" spans="1:8">
      <c r="A18" t="s">
        <v>57</v>
      </c>
      <c r="B18" s="1">
        <v>8733.0877787499994</v>
      </c>
      <c r="C18" s="1">
        <v>64101.683984000003</v>
      </c>
      <c r="D18" s="2">
        <v>13.623803000000001</v>
      </c>
      <c r="E18" s="10">
        <v>227.0633</v>
      </c>
      <c r="F18" s="34">
        <f t="shared" si="0"/>
        <v>59458468.08867079</v>
      </c>
      <c r="G18" s="35">
        <f t="shared" si="1"/>
        <v>1.1092997777737087E-2</v>
      </c>
      <c r="H18" s="35">
        <f t="shared" si="2"/>
        <v>7.3953355494906503E-3</v>
      </c>
    </row>
    <row r="19" spans="1:8">
      <c r="A19" t="s">
        <v>62</v>
      </c>
      <c r="B19" s="1">
        <v>7382.7453635429601</v>
      </c>
      <c r="C19" s="1">
        <v>84572.470872799997</v>
      </c>
      <c r="D19" s="2">
        <v>8.7294889999999992</v>
      </c>
      <c r="E19" s="10">
        <v>145.4914</v>
      </c>
      <c r="F19" s="34">
        <f t="shared" si="0"/>
        <v>70664148.386162817</v>
      </c>
      <c r="G19" s="35">
        <f t="shared" si="1"/>
        <v>1.3183609773537839E-2</v>
      </c>
      <c r="H19" s="35">
        <f t="shared" si="2"/>
        <v>8.7890775768951507E-3</v>
      </c>
    </row>
    <row r="20" spans="1:8">
      <c r="A20" t="s">
        <v>65</v>
      </c>
      <c r="B20" s="1">
        <v>6930.4140209122897</v>
      </c>
      <c r="C20" s="1">
        <v>66533.839908399998</v>
      </c>
      <c r="D20" s="2">
        <v>10.416373999999999</v>
      </c>
      <c r="E20" s="10">
        <v>173.6062</v>
      </c>
      <c r="F20" s="34">
        <f t="shared" si="0"/>
        <v>57702210.34638527</v>
      </c>
      <c r="G20" s="35">
        <f t="shared" si="1"/>
        <v>1.0765337751191283E-2</v>
      </c>
      <c r="H20" s="35">
        <f t="shared" si="2"/>
        <v>7.1768954225734389E-3</v>
      </c>
    </row>
    <row r="21" spans="1:8">
      <c r="A21" t="s">
        <v>66</v>
      </c>
      <c r="B21" s="1">
        <v>6795.6292106562496</v>
      </c>
      <c r="C21" s="1">
        <v>50075.7872288</v>
      </c>
      <c r="D21" s="2">
        <v>13.570688000000001</v>
      </c>
      <c r="E21" s="10">
        <v>226.1781</v>
      </c>
      <c r="F21" s="34">
        <f t="shared" si="0"/>
        <v>46398532.035202153</v>
      </c>
      <c r="G21" s="35">
        <f t="shared" si="1"/>
        <v>8.6564425438809996E-3</v>
      </c>
      <c r="H21" s="35">
        <f t="shared" si="2"/>
        <v>5.7709645814015146E-3</v>
      </c>
    </row>
    <row r="22" spans="1:8">
      <c r="A22" t="s">
        <v>68</v>
      </c>
      <c r="B22" s="1">
        <v>6457.3141587031196</v>
      </c>
      <c r="C22" s="1">
        <v>46668.780841100001</v>
      </c>
      <c r="D22" s="2">
        <v>13.836474000000001</v>
      </c>
      <c r="E22" s="10">
        <v>230.6079</v>
      </c>
      <c r="F22" s="34">
        <f t="shared" si="0"/>
        <v>43474924.492252864</v>
      </c>
      <c r="G22" s="35">
        <f t="shared" si="1"/>
        <v>8.1109933754203098E-3</v>
      </c>
      <c r="H22" s="35">
        <f t="shared" si="2"/>
        <v>5.4073316206113319E-3</v>
      </c>
    </row>
    <row r="23" spans="1:8">
      <c r="A23" t="s">
        <v>74</v>
      </c>
      <c r="B23" s="1">
        <v>5785.23551799707</v>
      </c>
      <c r="C23" s="1">
        <v>78980.621259099993</v>
      </c>
      <c r="D23" s="2">
        <v>7.3248790000000001</v>
      </c>
      <c r="E23" s="10">
        <v>122.0813</v>
      </c>
      <c r="F23" s="34">
        <f t="shared" si="0"/>
        <v>63906147.086997658</v>
      </c>
      <c r="G23" s="35">
        <f t="shared" si="1"/>
        <v>1.1922788635633891E-2</v>
      </c>
      <c r="H23" s="35">
        <f t="shared" si="2"/>
        <v>7.9485297313521396E-3</v>
      </c>
    </row>
    <row r="24" spans="1:8">
      <c r="A24" t="s">
        <v>78</v>
      </c>
      <c r="B24" s="1">
        <v>5241.0483443749999</v>
      </c>
      <c r="C24" s="1">
        <v>42013.879319</v>
      </c>
      <c r="D24" s="2">
        <v>12.474564000000001</v>
      </c>
      <c r="E24" s="10">
        <v>207.90940000000001</v>
      </c>
      <c r="F24" s="34">
        <f t="shared" si="0"/>
        <v>38062796.13426733</v>
      </c>
      <c r="G24" s="35">
        <f t="shared" si="1"/>
        <v>7.1012679354976356E-3</v>
      </c>
      <c r="H24" s="35">
        <f t="shared" si="2"/>
        <v>4.7341809907544023E-3</v>
      </c>
    </row>
    <row r="25" spans="1:8">
      <c r="A25" t="s">
        <v>80</v>
      </c>
      <c r="B25" s="1">
        <v>5084.9374206093698</v>
      </c>
      <c r="C25" s="1">
        <v>57176.786691900001</v>
      </c>
      <c r="D25" s="2">
        <v>8.8933590000000002</v>
      </c>
      <c r="E25" s="10">
        <v>148.2226</v>
      </c>
      <c r="F25" s="34">
        <f t="shared" si="0"/>
        <v>47949967.016540013</v>
      </c>
      <c r="G25" s="35">
        <f t="shared" si="1"/>
        <v>8.9458893687574658E-3</v>
      </c>
      <c r="H25" s="35">
        <f t="shared" si="2"/>
        <v>5.9639292278014337E-3</v>
      </c>
    </row>
    <row r="26" spans="1:8">
      <c r="A26" t="s">
        <v>83</v>
      </c>
      <c r="B26" s="1">
        <v>4727.9028697018502</v>
      </c>
      <c r="C26" s="1">
        <v>49057.479218799999</v>
      </c>
      <c r="D26" s="2">
        <v>9.6374759999999995</v>
      </c>
      <c r="E26" s="10">
        <v>160.62459999999999</v>
      </c>
      <c r="F26" s="34">
        <f t="shared" si="0"/>
        <v>41827231.240630113</v>
      </c>
      <c r="G26" s="35">
        <f t="shared" si="1"/>
        <v>7.803587918028005E-3</v>
      </c>
      <c r="H26" s="35">
        <f t="shared" si="2"/>
        <v>5.2023945465479761E-3</v>
      </c>
    </row>
    <row r="28" spans="1:8">
      <c r="A28" t="s">
        <v>101</v>
      </c>
      <c r="F28" s="11">
        <f>SUM(F14:F26)</f>
        <v>1359322807.861336</v>
      </c>
      <c r="H28" s="2">
        <f>SUM(H14:H26)</f>
        <v>0.16907008551277858</v>
      </c>
    </row>
    <row r="30" spans="1:8">
      <c r="A30" t="s">
        <v>32</v>
      </c>
    </row>
    <row r="31" spans="1:8">
      <c r="A31" t="s">
        <v>33</v>
      </c>
    </row>
    <row r="32" spans="1:8">
      <c r="A32" t="s">
        <v>34</v>
      </c>
    </row>
  </sheetData>
  <phoneticPr fontId="1" type="noConversion"/>
  <pageMargins left="0.75" right="0.75" top="1" bottom="1" header="0.5" footer="0.5"/>
  <pageSetup orientation="portrait" horizontalDpi="300" verticalDpi="30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58"/>
  <sheetViews>
    <sheetView workbookViewId="0">
      <selection activeCell="C3" sqref="C3"/>
    </sheetView>
  </sheetViews>
  <sheetFormatPr baseColWidth="10" defaultColWidth="8.83203125" defaultRowHeight="12" x14ac:dyDescent="0"/>
  <cols>
    <col min="1" max="1" width="44.5" customWidth="1"/>
    <col min="2" max="2" width="18.5" customWidth="1"/>
    <col min="3" max="3" width="19" customWidth="1"/>
    <col min="4" max="4" width="19.1640625" customWidth="1"/>
    <col min="5" max="5" width="13.5" customWidth="1"/>
    <col min="6" max="7" width="8.83203125" customWidth="1"/>
    <col min="8" max="8" width="9.6640625" customWidth="1"/>
    <col min="9" max="9" width="8.83203125" customWidth="1"/>
    <col min="10" max="10" width="11.1640625" customWidth="1"/>
  </cols>
  <sheetData>
    <row r="2" spans="1:7">
      <c r="B2" s="13" t="s">
        <v>35</v>
      </c>
      <c r="C2" s="14"/>
      <c r="D2" s="14" t="s">
        <v>36</v>
      </c>
      <c r="E2" s="14"/>
      <c r="F2" s="14" t="s">
        <v>102</v>
      </c>
      <c r="G2" s="15"/>
    </row>
    <row r="3" spans="1:7" ht="28" customHeight="1">
      <c r="B3" s="16"/>
      <c r="C3" s="17">
        <v>1138</v>
      </c>
      <c r="D3" s="17"/>
      <c r="E3" s="18">
        <v>5360000000000000</v>
      </c>
      <c r="F3" s="17"/>
      <c r="G3" s="19">
        <v>0.66666700000000001</v>
      </c>
    </row>
    <row r="4" spans="1:7" ht="28" customHeight="1">
      <c r="B4" t="s">
        <v>45</v>
      </c>
      <c r="C4" t="s">
        <v>38</v>
      </c>
      <c r="D4" t="s">
        <v>39</v>
      </c>
    </row>
    <row r="6" spans="1:7">
      <c r="A6" t="s">
        <v>46</v>
      </c>
      <c r="B6" s="11">
        <f>480000000</f>
        <v>480000000</v>
      </c>
      <c r="C6" s="12">
        <f>B6/$E$3*1000000</f>
        <v>8.9552238805970144E-2</v>
      </c>
      <c r="D6">
        <f>C6*$G$3</f>
        <v>5.9701522388059702E-2</v>
      </c>
    </row>
    <row r="7" spans="1:7">
      <c r="A7" s="11"/>
      <c r="B7" s="12"/>
      <c r="D7" s="2"/>
    </row>
    <row r="8" spans="1:7">
      <c r="A8" s="11" t="s">
        <v>47</v>
      </c>
      <c r="B8" s="11">
        <v>2500000000</v>
      </c>
      <c r="C8" s="12">
        <f>B8/$E$3*1000000</f>
        <v>0.46641791044776121</v>
      </c>
      <c r="D8">
        <f>C8*$G$3</f>
        <v>0.31094542910447764</v>
      </c>
    </row>
    <row r="9" spans="1:7">
      <c r="B9" s="1"/>
      <c r="C9" s="1"/>
      <c r="D9" s="2"/>
    </row>
    <row r="10" spans="1:7">
      <c r="B10" s="1"/>
      <c r="C10" s="1"/>
      <c r="D10" s="2"/>
      <c r="E10" s="11"/>
      <c r="F10" s="12"/>
    </row>
    <row r="11" spans="1:7">
      <c r="B11" s="1"/>
      <c r="C11" s="1"/>
      <c r="D11" s="2"/>
      <c r="E11" s="11"/>
      <c r="F11" s="12"/>
    </row>
    <row r="12" spans="1:7">
      <c r="B12" s="1"/>
      <c r="C12" s="1"/>
      <c r="D12" s="2"/>
      <c r="E12" s="11"/>
      <c r="F12" s="12"/>
    </row>
    <row r="13" spans="1:7">
      <c r="B13" s="1"/>
      <c r="C13" s="1"/>
      <c r="D13" s="2"/>
      <c r="E13" s="11"/>
      <c r="F13" s="12"/>
    </row>
    <row r="14" spans="1:7">
      <c r="B14" s="1"/>
      <c r="C14" s="1"/>
      <c r="D14" s="2"/>
      <c r="E14" s="11"/>
      <c r="F14" s="12"/>
    </row>
    <row r="15" spans="1:7">
      <c r="B15" s="1"/>
      <c r="C15" s="1"/>
      <c r="D15" s="2"/>
      <c r="E15" s="11"/>
      <c r="F15" s="12"/>
    </row>
    <row r="16" spans="1:7">
      <c r="B16" s="1"/>
      <c r="C16" s="1"/>
      <c r="D16" s="2"/>
      <c r="E16" s="11"/>
      <c r="F16" s="12"/>
    </row>
    <row r="17" spans="2:6">
      <c r="B17" s="1"/>
      <c r="C17" s="1"/>
      <c r="D17" s="2"/>
      <c r="E17" s="11"/>
      <c r="F17" s="12"/>
    </row>
    <row r="18" spans="2:6">
      <c r="B18" s="1"/>
      <c r="C18" s="1"/>
      <c r="D18" s="2"/>
      <c r="E18" s="11"/>
      <c r="F18" s="12"/>
    </row>
    <row r="19" spans="2:6">
      <c r="B19" s="1"/>
      <c r="C19" s="1"/>
      <c r="D19" s="2"/>
      <c r="E19" s="11"/>
      <c r="F19" s="12"/>
    </row>
    <row r="20" spans="2:6">
      <c r="B20" s="1"/>
      <c r="C20" s="1"/>
      <c r="D20" s="2"/>
      <c r="E20" s="11"/>
      <c r="F20" s="12"/>
    </row>
    <row r="21" spans="2:6">
      <c r="B21" s="1"/>
      <c r="C21" s="1"/>
      <c r="D21" s="2"/>
      <c r="E21" s="11"/>
      <c r="F21" s="12"/>
    </row>
    <row r="22" spans="2:6">
      <c r="B22" s="1"/>
      <c r="C22" s="1"/>
      <c r="D22" s="2"/>
      <c r="E22" s="11"/>
      <c r="F22" s="12"/>
    </row>
    <row r="23" spans="2:6">
      <c r="B23" s="1"/>
      <c r="C23" s="1"/>
      <c r="D23" s="2"/>
      <c r="E23" s="11"/>
      <c r="F23" s="12"/>
    </row>
    <row r="24" spans="2:6">
      <c r="B24" s="1"/>
      <c r="C24" s="1"/>
      <c r="D24" s="2"/>
      <c r="E24" s="11"/>
      <c r="F24" s="12"/>
    </row>
    <row r="25" spans="2:6">
      <c r="B25" s="1"/>
      <c r="C25" s="1"/>
      <c r="D25" s="2"/>
      <c r="E25" s="11"/>
      <c r="F25" s="12"/>
    </row>
    <row r="26" spans="2:6">
      <c r="B26" s="1"/>
      <c r="C26" s="1"/>
      <c r="D26" s="2"/>
      <c r="E26" s="11"/>
      <c r="F26" s="12"/>
    </row>
    <row r="27" spans="2:6">
      <c r="B27" s="1"/>
      <c r="C27" s="1"/>
      <c r="D27" s="2"/>
      <c r="E27" s="11"/>
      <c r="F27" s="12"/>
    </row>
    <row r="28" spans="2:6">
      <c r="B28" s="1"/>
      <c r="C28" s="1"/>
      <c r="D28" s="2"/>
      <c r="E28" s="11"/>
      <c r="F28" s="12"/>
    </row>
    <row r="29" spans="2:6">
      <c r="B29" s="1"/>
      <c r="C29" s="1"/>
      <c r="D29" s="2"/>
      <c r="E29" s="11"/>
      <c r="F29" s="12"/>
    </row>
    <row r="30" spans="2:6">
      <c r="B30" s="1"/>
      <c r="C30" s="1"/>
      <c r="D30" s="2"/>
      <c r="E30" s="11"/>
      <c r="F30" s="12"/>
    </row>
    <row r="31" spans="2:6">
      <c r="B31" s="1"/>
      <c r="C31" s="1"/>
      <c r="D31" s="2"/>
      <c r="E31" s="11"/>
      <c r="F31" s="12"/>
    </row>
    <row r="32" spans="2:6">
      <c r="B32" s="1"/>
      <c r="C32" s="1"/>
      <c r="D32" s="2"/>
      <c r="E32" s="11"/>
      <c r="F32" s="12"/>
    </row>
    <row r="33" spans="2:6">
      <c r="B33" s="1"/>
      <c r="C33" s="1"/>
      <c r="D33" s="2"/>
      <c r="E33" s="11"/>
      <c r="F33" s="12"/>
    </row>
    <row r="34" spans="2:6">
      <c r="B34" s="1"/>
      <c r="C34" s="1"/>
      <c r="D34" s="2"/>
      <c r="E34" s="11"/>
      <c r="F34" s="12"/>
    </row>
    <row r="35" spans="2:6">
      <c r="B35" s="1"/>
      <c r="C35" s="1"/>
      <c r="D35" s="2"/>
      <c r="E35" s="11"/>
      <c r="F35" s="12"/>
    </row>
    <row r="36" spans="2:6">
      <c r="B36" s="1"/>
      <c r="C36" s="1"/>
      <c r="D36" s="2"/>
      <c r="E36" s="11"/>
      <c r="F36" s="12"/>
    </row>
    <row r="37" spans="2:6">
      <c r="B37" s="1"/>
      <c r="C37" s="1"/>
      <c r="D37" s="2"/>
      <c r="E37" s="11"/>
      <c r="F37" s="12"/>
    </row>
    <row r="38" spans="2:6">
      <c r="B38" s="1"/>
      <c r="C38" s="1"/>
      <c r="D38" s="2"/>
      <c r="E38" s="11"/>
      <c r="F38" s="12"/>
    </row>
    <row r="39" spans="2:6">
      <c r="B39" s="1"/>
      <c r="C39" s="1"/>
      <c r="D39" s="2"/>
      <c r="E39" s="11"/>
      <c r="F39" s="12"/>
    </row>
    <row r="40" spans="2:6">
      <c r="B40" s="1"/>
      <c r="C40" s="1"/>
      <c r="D40" s="2"/>
      <c r="E40" s="11"/>
      <c r="F40" s="12"/>
    </row>
    <row r="41" spans="2:6">
      <c r="B41" s="1"/>
      <c r="C41" s="1"/>
      <c r="D41" s="2"/>
      <c r="E41" s="11"/>
      <c r="F41" s="12"/>
    </row>
    <row r="42" spans="2:6">
      <c r="B42" s="1"/>
      <c r="C42" s="1"/>
      <c r="D42" s="2"/>
      <c r="E42" s="11"/>
      <c r="F42" s="12"/>
    </row>
    <row r="43" spans="2:6">
      <c r="B43" s="1"/>
      <c r="C43" s="1"/>
      <c r="D43" s="2"/>
      <c r="E43" s="11"/>
      <c r="F43" s="12"/>
    </row>
    <row r="44" spans="2:6">
      <c r="B44" s="1"/>
      <c r="C44" s="1"/>
      <c r="D44" s="2"/>
      <c r="E44" s="11"/>
      <c r="F44" s="12"/>
    </row>
    <row r="45" spans="2:6">
      <c r="B45" s="1"/>
      <c r="C45" s="1"/>
      <c r="D45" s="2"/>
      <c r="E45" s="11"/>
      <c r="F45" s="12"/>
    </row>
    <row r="46" spans="2:6">
      <c r="B46" s="1"/>
      <c r="C46" s="1"/>
      <c r="D46" s="2"/>
      <c r="E46" s="11"/>
      <c r="F46" s="12"/>
    </row>
    <row r="47" spans="2:6">
      <c r="B47" s="1"/>
      <c r="C47" s="1"/>
      <c r="D47" s="2"/>
      <c r="E47" s="11"/>
      <c r="F47" s="12"/>
    </row>
    <row r="48" spans="2:6">
      <c r="B48" s="1"/>
      <c r="C48" s="1"/>
      <c r="D48" s="2"/>
      <c r="E48" s="11"/>
      <c r="F48" s="12"/>
    </row>
    <row r="49" spans="2:6">
      <c r="B49" s="1"/>
      <c r="C49" s="1"/>
      <c r="D49" s="2"/>
      <c r="E49" s="11"/>
      <c r="F49" s="12"/>
    </row>
    <row r="50" spans="2:6">
      <c r="B50" s="1"/>
      <c r="C50" s="1"/>
      <c r="D50" s="2"/>
      <c r="E50" s="11"/>
      <c r="F50" s="12"/>
    </row>
    <row r="51" spans="2:6">
      <c r="B51" s="1"/>
      <c r="C51" s="1"/>
      <c r="D51" s="2"/>
      <c r="E51" s="11"/>
      <c r="F51" s="12"/>
    </row>
    <row r="52" spans="2:6">
      <c r="B52" s="1"/>
      <c r="C52" s="1"/>
      <c r="D52" s="2"/>
      <c r="E52" s="11"/>
      <c r="F52" s="12"/>
    </row>
    <row r="53" spans="2:6">
      <c r="B53" s="1"/>
      <c r="C53" s="1"/>
      <c r="D53" s="2"/>
      <c r="E53" s="11"/>
      <c r="F53" s="12"/>
    </row>
    <row r="54" spans="2:6">
      <c r="B54" s="1"/>
      <c r="C54" s="1"/>
      <c r="D54" s="2"/>
      <c r="E54" s="11"/>
      <c r="F54" s="12"/>
    </row>
    <row r="55" spans="2:6">
      <c r="B55" s="1"/>
      <c r="C55" s="1"/>
      <c r="D55" s="2"/>
      <c r="E55" s="11"/>
      <c r="F55" s="12"/>
    </row>
    <row r="56" spans="2:6">
      <c r="B56" s="1"/>
      <c r="C56" s="1"/>
      <c r="D56" s="2"/>
      <c r="E56" s="11"/>
      <c r="F56" s="12"/>
    </row>
    <row r="57" spans="2:6">
      <c r="B57" s="1"/>
      <c r="C57" s="1"/>
      <c r="D57" s="2"/>
    </row>
    <row r="58" spans="2:6">
      <c r="E58" s="11"/>
    </row>
  </sheetData>
  <phoneticPr fontId="1" type="noConversion"/>
  <pageMargins left="0.75" right="0.75" top="1" bottom="1" header="0.5" footer="0.5"/>
  <pageSetup paperSize="0"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E48"/>
  <sheetViews>
    <sheetView workbookViewId="0">
      <selection activeCell="J7" sqref="J7"/>
    </sheetView>
  </sheetViews>
  <sheetFormatPr baseColWidth="10" defaultColWidth="12.5" defaultRowHeight="13" x14ac:dyDescent="0"/>
  <cols>
    <col min="1" max="16384" width="12.5" style="20"/>
  </cols>
  <sheetData>
    <row r="3" spans="2:5">
      <c r="C3" s="20" t="s">
        <v>2</v>
      </c>
      <c r="E3" s="20">
        <f>D7/0.16</f>
        <v>1569706.25</v>
      </c>
    </row>
    <row r="5" spans="2:5">
      <c r="B5" s="20" t="s">
        <v>3</v>
      </c>
      <c r="C5" s="21">
        <v>128497</v>
      </c>
      <c r="E5" s="22">
        <f>C5/$E$3</f>
        <v>8.1860539193240767E-2</v>
      </c>
    </row>
    <row r="6" spans="2:5">
      <c r="B6" s="20" t="s">
        <v>4</v>
      </c>
      <c r="C6" s="21">
        <v>122656</v>
      </c>
      <c r="E6" s="22">
        <f>C6/$E$3</f>
        <v>7.8139460806759223E-2</v>
      </c>
    </row>
    <row r="7" spans="2:5">
      <c r="D7" s="21">
        <f>SUM(C5:C6)</f>
        <v>251153</v>
      </c>
    </row>
    <row r="8" spans="2:5">
      <c r="B8" s="20" t="s">
        <v>5</v>
      </c>
      <c r="C8" s="20">
        <v>3165</v>
      </c>
      <c r="E8" s="22">
        <f>C8/$E$3</f>
        <v>2.0163008206153222E-3</v>
      </c>
    </row>
    <row r="10" spans="2:5">
      <c r="B10" s="20" t="s">
        <v>6</v>
      </c>
      <c r="C10" s="21">
        <v>20306</v>
      </c>
      <c r="E10" s="22">
        <f>C10/$E$3</f>
        <v>1.293617834547069E-2</v>
      </c>
    </row>
    <row r="12" spans="2:5">
      <c r="B12" s="20" t="s">
        <v>7</v>
      </c>
      <c r="C12" s="20">
        <v>12415</v>
      </c>
      <c r="E12" s="22">
        <f>C12/$E$3</f>
        <v>7.9091231241514137E-3</v>
      </c>
    </row>
    <row r="14" spans="2:5">
      <c r="B14" s="20" t="s">
        <v>8</v>
      </c>
      <c r="E14" s="22">
        <f>SUM(E5:E12)</f>
        <v>0.1828616022902374</v>
      </c>
    </row>
    <row r="20" spans="2:5">
      <c r="B20" s="20" t="s">
        <v>9</v>
      </c>
      <c r="C20" s="21">
        <v>29341</v>
      </c>
      <c r="E20" s="22">
        <f>C20/$E$3</f>
        <v>1.8692032346816483E-2</v>
      </c>
    </row>
    <row r="22" spans="2:5">
      <c r="B22" s="20" t="s">
        <v>10</v>
      </c>
      <c r="C22" s="20">
        <v>5165</v>
      </c>
      <c r="E22" s="22">
        <f>C22/$E$3</f>
        <v>3.2904245619204231E-3</v>
      </c>
    </row>
    <row r="24" spans="2:5">
      <c r="B24" s="20" t="s">
        <v>11</v>
      </c>
      <c r="C24" s="21">
        <v>28244</v>
      </c>
      <c r="E24" s="22">
        <f>C24/$E$3</f>
        <v>1.7993175474710636E-2</v>
      </c>
    </row>
    <row r="25" spans="2:5">
      <c r="E25" s="22"/>
    </row>
    <row r="26" spans="2:5">
      <c r="B26" s="20" t="s">
        <v>12</v>
      </c>
      <c r="C26" s="21">
        <v>23434</v>
      </c>
      <c r="E26" s="22">
        <f>C26/$E$3</f>
        <v>1.4928907876871867E-2</v>
      </c>
    </row>
    <row r="27" spans="2:5">
      <c r="E27" s="22"/>
    </row>
    <row r="28" spans="2:5">
      <c r="B28" s="20" t="s">
        <v>13</v>
      </c>
      <c r="C28" s="20">
        <v>3139.6</v>
      </c>
      <c r="E28" s="22">
        <f>C28/$E$3</f>
        <v>2.0001194491007473E-3</v>
      </c>
    </row>
    <row r="29" spans="2:5">
      <c r="E29" s="22"/>
    </row>
    <row r="30" spans="2:5">
      <c r="B30" s="20" t="s">
        <v>14</v>
      </c>
      <c r="C30" s="20">
        <v>2600</v>
      </c>
      <c r="E30" s="22">
        <f>C30/$E$3</f>
        <v>1.6563608636966311E-3</v>
      </c>
    </row>
    <row r="31" spans="2:5">
      <c r="E31" s="22"/>
    </row>
    <row r="32" spans="2:5">
      <c r="B32" s="20" t="s">
        <v>15</v>
      </c>
      <c r="C32" s="20">
        <v>4457.1000000000004</v>
      </c>
      <c r="E32" s="22">
        <f>C32/$E$3</f>
        <v>2.8394484636854829E-3</v>
      </c>
    </row>
    <row r="33" spans="2:5">
      <c r="E33" s="22"/>
    </row>
    <row r="34" spans="2:5">
      <c r="B34" s="20" t="s">
        <v>16</v>
      </c>
      <c r="C34" s="20">
        <v>3560.7</v>
      </c>
      <c r="E34" s="22">
        <f>C34/$E$3</f>
        <v>2.2683862028325362E-3</v>
      </c>
    </row>
    <row r="35" spans="2:5">
      <c r="E35" s="22"/>
    </row>
    <row r="36" spans="2:5">
      <c r="B36" s="20" t="s">
        <v>17</v>
      </c>
      <c r="C36" s="20">
        <v>17427</v>
      </c>
      <c r="E36" s="22">
        <f>C36/$E$3</f>
        <v>1.1102077219861997E-2</v>
      </c>
    </row>
    <row r="38" spans="2:5">
      <c r="B38" s="20" t="s">
        <v>18</v>
      </c>
      <c r="E38" s="22">
        <f>SUM(E20:E36)</f>
        <v>7.4770932459496786E-2</v>
      </c>
    </row>
    <row r="41" spans="2:5">
      <c r="B41" s="20" t="s">
        <v>19</v>
      </c>
      <c r="E41" s="22">
        <f>E14+E38</f>
        <v>0.25763253474973419</v>
      </c>
    </row>
    <row r="46" spans="2:5">
      <c r="B46" s="20" t="s">
        <v>20</v>
      </c>
    </row>
    <row r="48" spans="2:5">
      <c r="B48" s="20" t="s">
        <v>21</v>
      </c>
      <c r="C48" s="20" t="s">
        <v>22</v>
      </c>
    </row>
  </sheetData>
  <phoneticPr fontId="9"/>
  <pageMargins left="0.75" right="0.75" top="1" bottom="1" header="0.5" footer="0.5"/>
  <pageSetup paperSize="0"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Worlds Largest Investors</vt:lpstr>
      <vt:lpstr>UK's largest</vt:lpstr>
      <vt:lpstr>UK FTSE 100</vt:lpstr>
      <vt:lpstr>FTSE weightings</vt:lpstr>
    </vt:vector>
  </TitlesOfParts>
  <Company>CF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ckrosinsky</dc:creator>
  <cp:lastModifiedBy>Chiara von Gunten</cp:lastModifiedBy>
  <dcterms:created xsi:type="dcterms:W3CDTF">2006-03-27T19:51:51Z</dcterms:created>
  <dcterms:modified xsi:type="dcterms:W3CDTF">2014-05-23T09:12:46Z</dcterms:modified>
</cp:coreProperties>
</file>